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600" tabRatio="279" activeTab="0"/>
  </bookViews>
  <sheets>
    <sheet name="Scheda d'offerta" sheetId="1" r:id="rId1"/>
  </sheets>
  <definedNames>
    <definedName name="_xlnm._FilterDatabase" localSheetId="0" hidden="1">'Scheda d''offerta'!$A$1:$B$65505</definedName>
    <definedName name="_xlnm.Print_Area" localSheetId="0">'Scheda d''offerta'!$A$1:$O$43</definedName>
    <definedName name="Excel_BuiltIn_Print_Area_1">'Scheda d''offerta'!$A$1:$B$43</definedName>
    <definedName name="Excel_BuiltIn_Print_Area_1_1">'Scheda d''offerta'!$A$1:$B$43</definedName>
    <definedName name="Excel_BuiltIn_Print_Area_1_1_1">'Scheda d''offerta'!$A$1:$B$43</definedName>
    <definedName name="Excel_BuiltIn_Print_Area_1_1_1_1">'Scheda d''offerta'!$A$1:$B$45</definedName>
    <definedName name="Excel_BuiltIn_Print_Area_1_1_1_1_1">'Scheda d''offerta'!$A$1:$B$45</definedName>
    <definedName name="Excel_BuiltIn_Print_Area_1_1_1_1_1_1">'Scheda d''offerta'!$A$1:$B$45</definedName>
    <definedName name="Excel_BuiltIn_Print_Area_1_1_1_1_1_11">'Scheda d''offerta'!$A$1:$B$58</definedName>
    <definedName name="Excel_BuiltIn_Print_Area_1_1_1_1_1_1_1">'Scheda d''offerta'!$A$1:$B$58</definedName>
    <definedName name="Excel_BuiltIn_Print_Area_1_1_1_1_1_1_1_1">'Scheda d''offerta'!$A$1:$B$43</definedName>
    <definedName name="Excel_BuiltIn_Print_Area_1_1_1_1_1_1_1_1_1">'Scheda d''offerta'!$A$1:$B$43</definedName>
    <definedName name="Excel_BuiltIn_Print_Area_1_1_1_1_1_1_1_1_1_1">#REF!</definedName>
    <definedName name="Excel_BuiltIn_Print_Titles">#REF!</definedName>
    <definedName name="Excel_BuiltIn_Print_Titles_1">#REF!</definedName>
  </definedNames>
  <calcPr fullCalcOnLoad="1"/>
</workbook>
</file>

<file path=xl/comments1.xml><?xml version="1.0" encoding="utf-8"?>
<comments xmlns="http://schemas.openxmlformats.org/spreadsheetml/2006/main">
  <authors>
    <author>GIOVANNI ACQUAROLI</author>
  </authors>
  <commentList>
    <comment ref="L24" authorId="0">
      <text>
        <r>
          <rPr>
            <b/>
            <sz val="9"/>
            <rFont val="Tahoma"/>
            <family val="2"/>
          </rPr>
          <t>DI CUI 86.400 AD USO PEDIATRICO</t>
        </r>
      </text>
    </comment>
  </commentList>
</comments>
</file>

<file path=xl/sharedStrings.xml><?xml version="1.0" encoding="utf-8"?>
<sst xmlns="http://schemas.openxmlformats.org/spreadsheetml/2006/main" count="88" uniqueCount="57">
  <si>
    <t>U.M.</t>
  </si>
  <si>
    <t xml:space="preserve">Fabbisogni 72/mesi AO Pavia </t>
  </si>
  <si>
    <t>Fabbisogni 72/ mesi AO Seriate</t>
  </si>
  <si>
    <t xml:space="preserve">Fabbisogni 72/mesi AO Lodi </t>
  </si>
  <si>
    <t>Fabbisogni 72/mesi ASL Brescia</t>
  </si>
  <si>
    <t>Fabbisogni 72/mesi AO Cremona</t>
  </si>
  <si>
    <t>Fabbisogni 72/mesi AO Bergamo</t>
  </si>
  <si>
    <t>Fabbisogni 72/mesi AO Crema</t>
  </si>
  <si>
    <t xml:space="preserve">Fabbisogni  72/mesi AO Mantova </t>
  </si>
  <si>
    <t>Fabbisogno complessivo 72/mesi</t>
  </si>
  <si>
    <t xml:space="preserve">PROVETTA IN MATERIALE PLASTICO CON SEPARATORE DI PLASMA E EPARINA DI LITIO  - TAPPI DI VARI COLORI  CON CHIUSURA DI SICUREZZA - DIMENSIONE:MM 13X100 - VOLUMI DI ASPIRAZIONE VARI - ETICHETTA IN CARTA </t>
  </si>
  <si>
    <t>PZ</t>
  </si>
  <si>
    <t xml:space="preserve">PROVETTA IN MATERIALE PLASTICO CON SEPARATORE DI PLASMA E EPARINA DI LITIO  - TAPPI DI VARI COLORI  CON CHIUSURA DI SICUREZZA - DIMENSIONE:MM 13X75 - VOLUMI DI ASPIRAZIONE VARI - ETICHETTA IN CARTA </t>
  </si>
  <si>
    <t xml:space="preserve">PROVETTA IN MATERIALE PLASTICO CON SEPARATORE DI SIERO E ATTIVATORE DI COAGULAZIONE   - TAPPI DI VARI COLORI  CON CHIUSURA DI SICUREZZA - DIMENSIONE:MM 16X100 - VOLUMI DI ASPIRAZIONE VARI - ETICHETTA IN CARTA </t>
  </si>
  <si>
    <t xml:space="preserve">PROVETTA IN MATERIALE PLASTICO CON SEPARATORE DI SIERO E ATTIVATORE DI COAGULAZIONE   - TAPPI DI VARI COLORI  CON CHIUSURA DI SICUREZZA - DIMENSIONE:MM 13X100 - VOLUMI DI ASPIRAZIONE VARI - ETICHETTA IN CARTA </t>
  </si>
  <si>
    <t xml:space="preserve">PROVETTA IN MATERIALE PLASTICO CON SEPARATORE DI SIERO E ATTIVATORE DI COAGULAZIONE   - TAPPI DI VARI COLORI  CON CHIUSURA DI SICUREZZA - DIMENSIONE:MM 13X100 - VOLUMI DI ASPIRAZIONE VARI - ETICHETTA SERIGRAFATA </t>
  </si>
  <si>
    <t xml:space="preserve">PROVETTA IN MATERIALE PLASTICO CON SEPARATORE DI SIERO E ATTIVATORE DI COAGULAZIONE   - TAPPI DI VARI COLORI  CON CHIUSURA DI SICUREZZA - DIMENSIONE:MM 13X75 -VOLUMI DI ASPIRAZIONE VARI - ETICHETTA IN CARTA </t>
  </si>
  <si>
    <t xml:space="preserve">PROVETTE IN MATERIALE PLASTICO CON SEPARATORE DI SIERO E ATTIVATORE DI COAGULAZIONE   - TAPPI DI VARI COLORI  CON CHIUSURA DI SICUREZZA - DIMENSIONE:MM 13X75 -VOLUMI DI ASPIRAZIONE VARI - ETICHETTA SERIGRAFATA </t>
  </si>
  <si>
    <t>PROVETTE IN MATERIALE PLASTICO CON EDTA K2/K3   - TAPPI DI VARI COLORI  CON CHIUSURA DI SICUREZZA - DIMENSIONE:MM 13X75 -VOLUMI DI ASPIRAZIONE VARI - ETICHETTA CARTA</t>
  </si>
  <si>
    <t>PROVETTE IN MATERIALE PLASTICO CON EDTA K2/K3   - TAPPI DI VARI COLORI  CON CHIUSURA DI SICUREZZA - DIMENSIONE:MM 13X75 -VOLUMI DI ASPIRAZIONE VARI- ETICHETTA SERIGRAFATA</t>
  </si>
  <si>
    <t>PROVETTE IN MATERIALE PLASTICO CON EDTA K2/K3   - TAPPI DI VARI COLORI  CON CHIUSURA DI SICUREZZA - DIMENSIONE:MM 13X100-VOLUMI DI  ASPIRAZIONE VARI- ETICHETTA CARTA</t>
  </si>
  <si>
    <t xml:space="preserve">PROVETTE IN MATERIALE PLASTICO CON EDTA K2/K3 E GEL SEPARATORE – TAPPO COLORE MADREPERLA CON CHIUSURA DI SICUREZZA – DIMENSIONE 13X100 – ETICHETTA CARTA </t>
  </si>
  <si>
    <t>PROVETTE IN MATERIALE PLASTICO CON ANTICOAGULANTE E ANTIGLICOLICO  - TAPPI DI VARI COLORI  CON CHIUSURA DI SICUREZZA - DIMENSIONE:MM 13X75 -VOLUMI DI ASPIRAZIONE VARI- ETICHETTA CARTA</t>
  </si>
  <si>
    <t>PROVETTE IN MATERIALE PLASTICO CON ANTICOAGULANTE E ANTIGLICOLICO  - TAPPI DI VARI COLORI  CON CHIUSURA DI SICUREZZA - DIMENSIONE:MM 13X100 -VOLUMI  DI ASPIRAZIONE VARI- ETICHETTA CARTA</t>
  </si>
  <si>
    <t>PROVETTE IN MATERIALE PLASTICO CON LITIO EPARINA   - TAPPI DI VARI COLORI  CON CHIUSURA DI SICUREZZA - DIMENSIONE:MM 13X75 -VOLUMI DI ASPIRAZIONE VARI- ETICHETTA CARTA</t>
  </si>
  <si>
    <t>PROVETTE IN MATERIALE PLASTICO CON LITIO EPARINA   - TAPPI DI VARI COLORI  CON CHIUSURA DI SICUREZZA - DIMENSIONE:MM 13X75 -VOLUMI DI ASPIRAZIONE VARI- ETICHETTA SERIGRAFATA</t>
  </si>
  <si>
    <t>PROVETTE IN MATERIALE PLASTICO CON LITIO EPARINA   - TAPPI DI VARI COLORI  CON CHIUSURA DI SICUREZZA - DIMENSIONE:MM 13X100 -VOLUMI DI ASPIRAZIONE VARI- ETICHETTA CARTA</t>
  </si>
  <si>
    <t>PROVETTE IN MATERIALE PLASTICO CON LITIO EPARINA   - TAPPI DI VARI COLORI  CON CHIUSURA DI SICUREZZA - DIMENSIONE:MM 16X100 -VOLUMI DI ASPIRAZIONE VARI- ETICHETTA CARTA</t>
  </si>
  <si>
    <t>PROVETTE IN MATERIALE PLASTICO CON SODIO EPARINA   - TAPPI DI VARI COLORI  CON CHIUSURA DI SICUREZZA - DIMENSIONE:MM 13X75 -VOLUMI DI ASPIRAZIONE VARI- ETICHETTA CARTA</t>
  </si>
  <si>
    <t>PROVETTE IN MATERIALE PLASTICO CON SODIO EPARINA   - TAPPI DI VARI COLORI  CON CHIUSURA DI SICUREZZA - DIMENSIONE:MM 13X100 -VOLUMI DI ASPIRAZIONE VARI- ETICHETTA CARTA</t>
  </si>
  <si>
    <t>PROVETTE IN MATERIALE PLASTICO O VETRO  CON SODIO CITRATO 0,109M  - TAPPI DI VARI COLORI  CON CHIUSURA DI SICUREZZA - DIMENSIONE:MM 13X75-VOLUMI DI ASPIRAZIONE VARI- ETICHETTA CARTA</t>
  </si>
  <si>
    <t>PROVETTE IN MATERIALE PLASTICO O VETRO  CON SODIO CITRATO 0,109M  - TAPPI DI VARI COLORI  CON CHIUSURA DI SICUREZZA - DIMENSIONE:MM 13X75-VOLUMI DI ASPIRAZIONE VARI- ETICHETTA SERIGRAFATA</t>
  </si>
  <si>
    <t>PROVETTE IN MATERIALE PLASTICO O VETRO CON SODIO CITRATO 0,129M  - TAPPI DI VARI COLORI  CON CHIUSURA DI SICUREZZA - DIMENSIONE:MM 13X75-VOLUMI DI ASPIRAZIONE VARI- ETICHETTA CARTA</t>
  </si>
  <si>
    <r>
      <t>PROVETTE IN MATERIALE PLASTICO O VETRO PER ACD  -</t>
    </r>
    <r>
      <rPr>
        <b/>
        <sz val="13"/>
        <color indexed="10"/>
        <rFont val="Arial"/>
        <family val="2"/>
      </rPr>
      <t xml:space="preserve"> </t>
    </r>
    <r>
      <rPr>
        <b/>
        <sz val="13"/>
        <rFont val="Arial"/>
        <family val="2"/>
      </rPr>
      <t>TAPPI EVENTUALMENTE DI VARI COLORI  CON CHIUSURA DI SICUREZZA - DIMENSIONE:MM 13X100-VOLUMI DI ASPIRAZIONE VARI- ETICHETTA CARTA</t>
    </r>
  </si>
  <si>
    <t>PROVETTE IN MATERIALE PLASTICO CON ATTIVATORE DI COAGULAZIONE (SILICE MICRONIZZATA)  - TAPPI DI VARI COLORI  CON CHIUSURA DI SICUREZZA - DIMENSIONE:MM 13X75 -VOLUMI DI ASPIRAZIONE VARI- ETICHETTA CARTA</t>
  </si>
  <si>
    <t>PROVETTA IN MATERIALE PLASTICO CON ATTIVATORE DI COAGULAZIONE (SILICE MICRONIZZATA)  - TAPPI DI VARI COLORI  CON CHIUSURA DI SICUREZZA - DIMENSIONE:MM 13X100 -VOLUMI DI APIRAZIONE VARI- ETICHETTA CARTA</t>
  </si>
  <si>
    <t>PROVETTA IN MATERIALE PLASTICO CON ATTIVATORE DI COAGULAZIONE (SILICE MICRONIZZATA)  - TAPPI DI VARI COLORI  CON CHIUSURA DI SICUREZZA - DIMENSIONE:MM 16X100 -VOLUMI DI APIRAZIONE VARI- ETICHETTA CARTA</t>
  </si>
  <si>
    <t xml:space="preserve">PROVETTE IN MATERIALE PLASTICO PER PRELIEVO CAPILLARE  CON SEPARATORE DI PLASMA – TAPPI DI VARI COLORI CON CHIUSURA  DI SICUREZZA </t>
  </si>
  <si>
    <t xml:space="preserve">PROVETTE IN MATERIALE PLASTICO PER PRELIEVO CAPILLARE  CON SEPARATORE DI SIERO - TAPPI DI VARI COLORI CON CHIUSURA DI SICUREZZA </t>
  </si>
  <si>
    <t xml:space="preserve">PROVETTE IN MATERIALE PLASTICO PER PRELIEVO CAPILLARE  CON EDTA K2 - TAPPI  CON CHIUSURA DI SICUREZZA </t>
  </si>
  <si>
    <t>SISTEMA PREASSEMBLATO (AGO 21G + CAMICIA) PER PRELIEVO MULTIPLO CON MECCANISMO  DI PROTEZIONE INTEGRATO</t>
  </si>
  <si>
    <t>CAMICIA  STANDARD IN PET, MONOUSO NON STERILE</t>
  </si>
  <si>
    <t xml:space="preserve">ADATTATORE LUER  PER PRELIEVI MULTIPLI, MONOUSO STERILE </t>
  </si>
  <si>
    <t>SET MONOUSO STERILE PER PRELIEVO MULTIPLO CON AGO A FARFALLA DI SICUREZZA 21 – 23 – 25 G  -  ADATTATORE LUER    PREASSEMBLATO  - TUBO DI RACCORDO VARIE LUNGHEZZE</t>
  </si>
  <si>
    <t xml:space="preserve">Fabbisogni  72/mesi AO Treviglio </t>
  </si>
  <si>
    <t xml:space="preserve">Fabbisogni  72/mesi AO Desenzano </t>
  </si>
  <si>
    <t>AGHI STERILI PER PRELIEVO MULTIPLO VERDE  21G</t>
  </si>
  <si>
    <t>AGHI STERILI PER PRELIEVO MULTIPLO GIALLO  20G</t>
  </si>
  <si>
    <t>PROVETTE IN MATERIALE PLASTICO O VETRO CON SODIO CITRATO 0,129M  - TAPPI DI VARI COLORI  CON CHIUSURA DI SICUREZZA - DIMENSIONE:MM 13X100-VOLUMI DI ASPIRAZIONE VARI- ETICHETTA CARTA</t>
  </si>
  <si>
    <t xml:space="preserve">PROVETTA IN MATERIALE PLASTICO  AMMONIO EPARINA TAPPO  CON CHIUSURA DI SICUREZZA - DIMENSIONE:MM 16X100 -VOLUME  DI APIRAZIONE 9ML ETICHETTA CARTA PER LA DETERMINAZIONE ALLUMINIO </t>
  </si>
  <si>
    <t>Costo complessivo per prodotti (Iva esclusa)</t>
  </si>
  <si>
    <t>IMPORTO PER 72 MESI</t>
  </si>
  <si>
    <t>IMPORTO PER EVENTUALE RINNOVO (36 MESI)</t>
  </si>
  <si>
    <t>OFFERTA COMPLESSIVA (108 MESI)</t>
  </si>
  <si>
    <t>Prezzo unitario 
(Iva esclusa)</t>
  </si>
  <si>
    <t>COSTO COMPLESSIVO PER AZIENDA  OSPEDALIERA</t>
  </si>
  <si>
    <t>Descrizione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</si>
</sst>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3"/>
      <color indexed="10"/>
      <name val="Arial"/>
      <family val="2"/>
    </font>
    <font>
      <sz val="13"/>
      <color indexed="12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35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35" borderId="12" xfId="0" applyNumberFormat="1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3" fontId="1" fillId="35" borderId="19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35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vertical="center"/>
    </xf>
    <xf numFmtId="0" fontId="1" fillId="38" borderId="22" xfId="0" applyFont="1" applyFill="1" applyBorder="1" applyAlignment="1">
      <alignment horizontal="center" vertical="center"/>
    </xf>
    <xf numFmtId="3" fontId="2" fillId="38" borderId="24" xfId="0" applyNumberFormat="1" applyFont="1" applyFill="1" applyBorder="1" applyAlignment="1">
      <alignment horizontal="center" vertical="center" wrapText="1"/>
    </xf>
    <xf numFmtId="3" fontId="2" fillId="38" borderId="2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39" borderId="27" xfId="0" applyFont="1" applyFill="1" applyBorder="1" applyAlignment="1">
      <alignment horizontal="right" vertical="center"/>
    </xf>
    <xf numFmtId="0" fontId="7" fillId="39" borderId="12" xfId="0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35" borderId="27" xfId="0" applyNumberFormat="1" applyFont="1" applyFill="1" applyBorder="1" applyAlignment="1">
      <alignment horizontal="right" vertical="center"/>
    </xf>
    <xf numFmtId="3" fontId="1" fillId="35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3" fontId="1" fillId="0" borderId="29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309"/>
  <sheetViews>
    <sheetView tabSelected="1" zoomScale="50" zoomScaleNormal="50" zoomScaleSheetLayoutView="50" zoomScalePageLayoutView="50" workbookViewId="0" topLeftCell="A1">
      <selection activeCell="E4" sqref="E4"/>
    </sheetView>
  </sheetViews>
  <sheetFormatPr defaultColWidth="11.57421875" defaultRowHeight="53.25" customHeight="1"/>
  <cols>
    <col min="1" max="1" width="53.28125" style="1" customWidth="1"/>
    <col min="2" max="2" width="7.140625" style="1" customWidth="1"/>
    <col min="3" max="3" width="21.140625" style="1" customWidth="1"/>
    <col min="4" max="4" width="18.00390625" style="1" customWidth="1"/>
    <col min="5" max="5" width="17.00390625" style="1" customWidth="1"/>
    <col min="6" max="9" width="19.421875" style="1" customWidth="1"/>
    <col min="10" max="11" width="19.421875" style="15" customWidth="1"/>
    <col min="12" max="12" width="19.421875" style="13" customWidth="1"/>
    <col min="13" max="13" width="19.421875" style="24" customWidth="1"/>
    <col min="14" max="14" width="22.57421875" style="13" customWidth="1"/>
    <col min="15" max="15" width="35.00390625" style="1" customWidth="1"/>
    <col min="16" max="16" width="19.8515625" style="1" customWidth="1"/>
    <col min="17" max="17" width="13.7109375" style="1" customWidth="1"/>
    <col min="18" max="18" width="16.00390625" style="1" customWidth="1"/>
    <col min="19" max="19" width="12.7109375" style="1" customWidth="1"/>
    <col min="20" max="226" width="9.140625" style="1" customWidth="1"/>
    <col min="227" max="234" width="11.57421875" style="2" customWidth="1"/>
  </cols>
  <sheetData>
    <row r="1" spans="1:16" s="3" customFormat="1" ht="78" customHeight="1">
      <c r="A1" s="33" t="s">
        <v>56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44</v>
      </c>
      <c r="L1" s="34" t="s">
        <v>45</v>
      </c>
      <c r="M1" s="34" t="s">
        <v>9</v>
      </c>
      <c r="N1" s="34" t="s">
        <v>54</v>
      </c>
      <c r="O1" s="35" t="s">
        <v>50</v>
      </c>
      <c r="P1" s="27"/>
    </row>
    <row r="2" spans="1:234" s="5" customFormat="1" ht="167.25" customHeight="1">
      <c r="A2" s="36" t="s">
        <v>10</v>
      </c>
      <c r="B2" s="4" t="s">
        <v>11</v>
      </c>
      <c r="C2" s="17">
        <v>0</v>
      </c>
      <c r="D2" s="17">
        <v>720000</v>
      </c>
      <c r="E2" s="17">
        <v>330000</v>
      </c>
      <c r="F2" s="17">
        <v>0</v>
      </c>
      <c r="G2" s="17">
        <v>1260000</v>
      </c>
      <c r="H2" s="17">
        <v>0</v>
      </c>
      <c r="I2" s="17">
        <v>0</v>
      </c>
      <c r="J2" s="18">
        <v>0</v>
      </c>
      <c r="K2" s="18">
        <f>12*62000</f>
        <v>744000</v>
      </c>
      <c r="L2" s="18"/>
      <c r="M2" s="23">
        <f>SUM(C2:L2)</f>
        <v>3054000</v>
      </c>
      <c r="O2" s="37"/>
      <c r="P2" s="28"/>
      <c r="HS2" s="6"/>
      <c r="HT2" s="6"/>
      <c r="HU2" s="6"/>
      <c r="HV2" s="6"/>
      <c r="HW2" s="6"/>
      <c r="HX2" s="6"/>
      <c r="HY2" s="6"/>
      <c r="HZ2" s="6"/>
    </row>
    <row r="3" spans="1:234" s="5" customFormat="1" ht="136.5" customHeight="1">
      <c r="A3" s="36" t="s">
        <v>12</v>
      </c>
      <c r="B3" s="4" t="s">
        <v>11</v>
      </c>
      <c r="C3" s="17">
        <v>0</v>
      </c>
      <c r="D3" s="17">
        <v>0</v>
      </c>
      <c r="E3" s="17">
        <v>0</v>
      </c>
      <c r="F3" s="17">
        <v>0</v>
      </c>
      <c r="G3" s="17">
        <v>180000</v>
      </c>
      <c r="H3" s="17">
        <v>0</v>
      </c>
      <c r="I3" s="17">
        <v>0</v>
      </c>
      <c r="J3" s="18">
        <v>315000</v>
      </c>
      <c r="K3" s="18">
        <f>120000*12</f>
        <v>1440000</v>
      </c>
      <c r="L3" s="18">
        <v>2000</v>
      </c>
      <c r="M3" s="23">
        <f aca="true" t="shared" si="0" ref="M3:M33">SUM(C3:L3)</f>
        <v>1937000</v>
      </c>
      <c r="O3" s="37"/>
      <c r="P3" s="28"/>
      <c r="HS3" s="6"/>
      <c r="HT3" s="6"/>
      <c r="HU3" s="6"/>
      <c r="HV3" s="6"/>
      <c r="HW3" s="6"/>
      <c r="HX3" s="6"/>
      <c r="HY3" s="6"/>
      <c r="HZ3" s="6"/>
    </row>
    <row r="4" spans="1:234" s="5" customFormat="1" ht="161.25" customHeight="1">
      <c r="A4" s="36" t="s">
        <v>13</v>
      </c>
      <c r="B4" s="4" t="s">
        <v>11</v>
      </c>
      <c r="C4" s="17">
        <v>0</v>
      </c>
      <c r="D4" s="17">
        <v>0</v>
      </c>
      <c r="E4" s="17">
        <v>0</v>
      </c>
      <c r="F4" s="17">
        <v>0</v>
      </c>
      <c r="G4" s="17">
        <v>720000</v>
      </c>
      <c r="H4" s="17">
        <v>348000</v>
      </c>
      <c r="I4" s="17">
        <v>0</v>
      </c>
      <c r="J4" s="18">
        <v>0</v>
      </c>
      <c r="K4" s="18">
        <f>35000*12</f>
        <v>420000</v>
      </c>
      <c r="L4" s="18"/>
      <c r="M4" s="23">
        <f t="shared" si="0"/>
        <v>1488000</v>
      </c>
      <c r="O4" s="37"/>
      <c r="P4" s="28"/>
      <c r="HS4" s="6"/>
      <c r="HT4" s="6"/>
      <c r="HU4" s="6"/>
      <c r="HV4" s="6"/>
      <c r="HW4" s="6"/>
      <c r="HX4" s="6"/>
      <c r="HY4" s="6"/>
      <c r="HZ4" s="6"/>
    </row>
    <row r="5" spans="1:234" s="5" customFormat="1" ht="165" customHeight="1">
      <c r="A5" s="36" t="s">
        <v>14</v>
      </c>
      <c r="B5" s="4" t="s">
        <v>11</v>
      </c>
      <c r="C5" s="17">
        <v>3180000</v>
      </c>
      <c r="D5" s="17">
        <v>1662000</v>
      </c>
      <c r="E5" s="17">
        <v>1524000</v>
      </c>
      <c r="F5" s="17">
        <v>10200</v>
      </c>
      <c r="G5" s="17">
        <v>960000</v>
      </c>
      <c r="H5" s="17">
        <v>2820000</v>
      </c>
      <c r="I5" s="17">
        <v>0</v>
      </c>
      <c r="J5" s="18">
        <v>1381200</v>
      </c>
      <c r="K5" s="18">
        <f>18000*12</f>
        <v>216000</v>
      </c>
      <c r="L5" s="18">
        <v>2059200</v>
      </c>
      <c r="M5" s="23">
        <f t="shared" si="0"/>
        <v>13812600</v>
      </c>
      <c r="O5" s="37"/>
      <c r="P5" s="28"/>
      <c r="HS5" s="6"/>
      <c r="HT5" s="6"/>
      <c r="HU5" s="6"/>
      <c r="HV5" s="6"/>
      <c r="HW5" s="6"/>
      <c r="HX5" s="6"/>
      <c r="HY5" s="6"/>
      <c r="HZ5" s="6"/>
    </row>
    <row r="6" spans="1:234" s="5" customFormat="1" ht="156" customHeight="1">
      <c r="A6" s="36" t="s">
        <v>15</v>
      </c>
      <c r="B6" s="4" t="s">
        <v>11</v>
      </c>
      <c r="C6" s="17">
        <v>0</v>
      </c>
      <c r="D6" s="17">
        <v>0</v>
      </c>
      <c r="E6" s="17">
        <v>0</v>
      </c>
      <c r="F6" s="17">
        <v>1800</v>
      </c>
      <c r="G6" s="17">
        <v>0</v>
      </c>
      <c r="H6" s="17">
        <v>0</v>
      </c>
      <c r="I6" s="17">
        <v>1200000</v>
      </c>
      <c r="J6" s="18">
        <v>0</v>
      </c>
      <c r="K6" s="18"/>
      <c r="L6" s="18"/>
      <c r="M6" s="23">
        <f t="shared" si="0"/>
        <v>1201800</v>
      </c>
      <c r="O6" s="37"/>
      <c r="P6" s="28"/>
      <c r="HS6" s="6"/>
      <c r="HT6" s="6"/>
      <c r="HU6" s="6"/>
      <c r="HV6" s="6"/>
      <c r="HW6" s="6"/>
      <c r="HX6" s="6"/>
      <c r="HY6" s="6"/>
      <c r="HZ6" s="6"/>
    </row>
    <row r="7" spans="1:234" s="5" customFormat="1" ht="147.75" customHeight="1">
      <c r="A7" s="36" t="s">
        <v>16</v>
      </c>
      <c r="B7" s="4" t="s">
        <v>11</v>
      </c>
      <c r="C7" s="17">
        <v>336000</v>
      </c>
      <c r="D7" s="17">
        <v>612000</v>
      </c>
      <c r="E7" s="17">
        <v>558000</v>
      </c>
      <c r="F7" s="17">
        <v>0</v>
      </c>
      <c r="G7" s="17">
        <v>420000</v>
      </c>
      <c r="H7" s="17">
        <v>768000</v>
      </c>
      <c r="I7" s="17">
        <v>300000</v>
      </c>
      <c r="J7" s="18">
        <v>6000</v>
      </c>
      <c r="K7" s="18">
        <f>21000*12</f>
        <v>252000</v>
      </c>
      <c r="L7" s="18">
        <v>1094400</v>
      </c>
      <c r="M7" s="23">
        <f t="shared" si="0"/>
        <v>4346400</v>
      </c>
      <c r="O7" s="37"/>
      <c r="P7" s="28"/>
      <c r="HS7" s="6"/>
      <c r="HT7" s="6"/>
      <c r="HU7" s="6"/>
      <c r="HV7" s="6"/>
      <c r="HW7" s="6"/>
      <c r="HX7" s="6"/>
      <c r="HY7" s="6"/>
      <c r="HZ7" s="6"/>
    </row>
    <row r="8" spans="1:234" s="5" customFormat="1" ht="162.75" customHeight="1">
      <c r="A8" s="38" t="s">
        <v>17</v>
      </c>
      <c r="B8" s="4"/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480000</v>
      </c>
      <c r="J8" s="18">
        <v>0</v>
      </c>
      <c r="K8" s="18"/>
      <c r="L8" s="18"/>
      <c r="M8" s="23">
        <f t="shared" si="0"/>
        <v>480000</v>
      </c>
      <c r="O8" s="37"/>
      <c r="P8" s="28"/>
      <c r="HS8" s="6"/>
      <c r="HT8" s="6"/>
      <c r="HU8" s="6"/>
      <c r="HV8" s="6"/>
      <c r="HW8" s="6"/>
      <c r="HX8" s="6"/>
      <c r="HY8" s="6"/>
      <c r="HZ8" s="6"/>
    </row>
    <row r="9" spans="1:234" s="5" customFormat="1" ht="129.75" customHeight="1">
      <c r="A9" s="38" t="s">
        <v>18</v>
      </c>
      <c r="B9" s="4" t="s">
        <v>11</v>
      </c>
      <c r="C9" s="17">
        <v>2400000</v>
      </c>
      <c r="D9" s="17">
        <v>2340000</v>
      </c>
      <c r="E9" s="17">
        <v>1650000</v>
      </c>
      <c r="F9" s="17">
        <v>60000</v>
      </c>
      <c r="G9" s="17">
        <v>2568000</v>
      </c>
      <c r="H9" s="17">
        <v>3540000</v>
      </c>
      <c r="I9" s="17">
        <v>480000</v>
      </c>
      <c r="J9" s="18">
        <v>2730000</v>
      </c>
      <c r="K9" s="18">
        <f>170000*12</f>
        <v>2040000</v>
      </c>
      <c r="L9" s="18">
        <v>2318500</v>
      </c>
      <c r="M9" s="23">
        <f t="shared" si="0"/>
        <v>20126500</v>
      </c>
      <c r="O9" s="37"/>
      <c r="P9" s="28"/>
      <c r="HS9" s="6"/>
      <c r="HT9" s="6"/>
      <c r="HU9" s="6"/>
      <c r="HV9" s="6"/>
      <c r="HW9" s="6"/>
      <c r="HX9" s="6"/>
      <c r="HY9" s="6"/>
      <c r="HZ9" s="6"/>
    </row>
    <row r="10" spans="1:234" s="5" customFormat="1" ht="132" customHeight="1">
      <c r="A10" s="38" t="s">
        <v>19</v>
      </c>
      <c r="B10" s="4" t="s">
        <v>11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300000</v>
      </c>
      <c r="I10" s="17">
        <v>120000</v>
      </c>
      <c r="J10" s="18">
        <v>0</v>
      </c>
      <c r="K10" s="18"/>
      <c r="L10" s="18"/>
      <c r="M10" s="23">
        <f t="shared" si="0"/>
        <v>420000</v>
      </c>
      <c r="O10" s="37"/>
      <c r="P10" s="28"/>
      <c r="HS10" s="6"/>
      <c r="HT10" s="6"/>
      <c r="HU10" s="6"/>
      <c r="HV10" s="6"/>
      <c r="HW10" s="6"/>
      <c r="HX10" s="6"/>
      <c r="HY10" s="6"/>
      <c r="HZ10" s="6"/>
    </row>
    <row r="11" spans="1:234" s="5" customFormat="1" ht="124.5" customHeight="1">
      <c r="A11" s="36" t="s">
        <v>20</v>
      </c>
      <c r="B11" s="4" t="s">
        <v>11</v>
      </c>
      <c r="C11" s="17">
        <v>150000</v>
      </c>
      <c r="D11" s="17">
        <v>96000</v>
      </c>
      <c r="E11" s="17">
        <v>384000</v>
      </c>
      <c r="F11" s="17">
        <v>0</v>
      </c>
      <c r="G11" s="17">
        <v>384000</v>
      </c>
      <c r="H11" s="17">
        <v>1536000</v>
      </c>
      <c r="I11" s="17">
        <v>121200</v>
      </c>
      <c r="J11" s="18">
        <v>312000</v>
      </c>
      <c r="K11" s="18">
        <f>12*15000</f>
        <v>180000</v>
      </c>
      <c r="L11" s="18">
        <v>172800</v>
      </c>
      <c r="M11" s="23">
        <f t="shared" si="0"/>
        <v>3336000</v>
      </c>
      <c r="O11" s="37"/>
      <c r="P11" s="28"/>
      <c r="HS11" s="6"/>
      <c r="HT11" s="6"/>
      <c r="HU11" s="6"/>
      <c r="HV11" s="6"/>
      <c r="HW11" s="6"/>
      <c r="HX11" s="6"/>
      <c r="HY11" s="6"/>
      <c r="HZ11" s="6"/>
    </row>
    <row r="12" spans="1:234" s="8" customFormat="1" ht="162.75" customHeight="1">
      <c r="A12" s="39" t="s">
        <v>21</v>
      </c>
      <c r="B12" s="7"/>
      <c r="C12" s="17">
        <v>72000</v>
      </c>
      <c r="D12" s="17">
        <v>36000</v>
      </c>
      <c r="E12" s="17">
        <v>120000</v>
      </c>
      <c r="F12" s="17">
        <v>0</v>
      </c>
      <c r="G12" s="17">
        <v>180000</v>
      </c>
      <c r="H12" s="17">
        <v>192000</v>
      </c>
      <c r="I12" s="17">
        <v>60000</v>
      </c>
      <c r="J12" s="18">
        <v>330000</v>
      </c>
      <c r="K12" s="18"/>
      <c r="L12" s="18"/>
      <c r="M12" s="23">
        <f t="shared" si="0"/>
        <v>990000</v>
      </c>
      <c r="N12" s="21"/>
      <c r="O12" s="37"/>
      <c r="P12" s="28"/>
      <c r="HS12" s="9"/>
      <c r="HT12" s="9"/>
      <c r="HU12" s="9"/>
      <c r="HV12" s="9"/>
      <c r="HW12" s="9"/>
      <c r="HX12" s="9"/>
      <c r="HY12" s="9"/>
      <c r="HZ12" s="9"/>
    </row>
    <row r="13" spans="1:16" s="10" customFormat="1" ht="126" customHeight="1">
      <c r="A13" s="36" t="s">
        <v>22</v>
      </c>
      <c r="B13" s="4" t="s">
        <v>11</v>
      </c>
      <c r="C13" s="17">
        <v>120000</v>
      </c>
      <c r="D13" s="17">
        <v>90000</v>
      </c>
      <c r="E13" s="17">
        <v>60000</v>
      </c>
      <c r="F13" s="17">
        <v>0</v>
      </c>
      <c r="G13" s="17">
        <v>36000</v>
      </c>
      <c r="H13" s="17">
        <v>24000</v>
      </c>
      <c r="I13" s="17">
        <v>0</v>
      </c>
      <c r="J13" s="18">
        <v>810000</v>
      </c>
      <c r="K13" s="18">
        <f>12*6000</f>
        <v>72000</v>
      </c>
      <c r="L13" s="18">
        <v>100800</v>
      </c>
      <c r="M13" s="23">
        <f t="shared" si="0"/>
        <v>1312800</v>
      </c>
      <c r="N13" s="21"/>
      <c r="O13" s="37"/>
      <c r="P13" s="28"/>
    </row>
    <row r="14" spans="1:16" s="10" customFormat="1" ht="126" customHeight="1">
      <c r="A14" s="36" t="s">
        <v>23</v>
      </c>
      <c r="B14" s="4" t="s">
        <v>11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72000</v>
      </c>
      <c r="I14" s="17">
        <v>0</v>
      </c>
      <c r="J14" s="18">
        <v>0</v>
      </c>
      <c r="K14" s="18"/>
      <c r="L14" s="18"/>
      <c r="M14" s="23">
        <f t="shared" si="0"/>
        <v>72000</v>
      </c>
      <c r="N14" s="21"/>
      <c r="O14" s="37"/>
      <c r="P14" s="28"/>
    </row>
    <row r="15" spans="1:16" s="10" customFormat="1" ht="42" customHeight="1">
      <c r="A15" s="36"/>
      <c r="B15" s="4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23"/>
      <c r="N15" s="21"/>
      <c r="O15" s="37"/>
      <c r="P15" s="28"/>
    </row>
    <row r="16" spans="1:16" s="10" customFormat="1" ht="126" customHeight="1">
      <c r="A16" s="36" t="s">
        <v>24</v>
      </c>
      <c r="B16" s="4" t="s">
        <v>11</v>
      </c>
      <c r="C16" s="17">
        <v>0</v>
      </c>
      <c r="D16" s="17">
        <v>222000</v>
      </c>
      <c r="E16" s="17">
        <v>24000</v>
      </c>
      <c r="F16" s="17">
        <v>3000</v>
      </c>
      <c r="G16" s="17">
        <v>72000</v>
      </c>
      <c r="H16" s="17">
        <v>24000</v>
      </c>
      <c r="I16" s="17">
        <v>0</v>
      </c>
      <c r="J16" s="18">
        <v>1800000</v>
      </c>
      <c r="K16" s="18">
        <v>98000</v>
      </c>
      <c r="L16" s="18">
        <v>1123200</v>
      </c>
      <c r="M16" s="23">
        <f t="shared" si="0"/>
        <v>3366200</v>
      </c>
      <c r="N16" s="21"/>
      <c r="O16" s="37"/>
      <c r="P16" s="28"/>
    </row>
    <row r="17" spans="1:16" s="10" customFormat="1" ht="126" customHeight="1">
      <c r="A17" s="36" t="s">
        <v>25</v>
      </c>
      <c r="B17" s="4" t="s">
        <v>11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12000</v>
      </c>
      <c r="J17" s="18">
        <v>0</v>
      </c>
      <c r="K17" s="18"/>
      <c r="L17" s="18"/>
      <c r="M17" s="23">
        <f t="shared" si="0"/>
        <v>12000</v>
      </c>
      <c r="N17" s="21"/>
      <c r="O17" s="37"/>
      <c r="P17" s="28"/>
    </row>
    <row r="18" spans="1:16" s="10" customFormat="1" ht="126" customHeight="1">
      <c r="A18" s="36" t="s">
        <v>26</v>
      </c>
      <c r="B18" s="4" t="s">
        <v>11</v>
      </c>
      <c r="C18" s="17">
        <v>120000</v>
      </c>
      <c r="D18" s="17">
        <v>438000</v>
      </c>
      <c r="E18" s="17">
        <v>0</v>
      </c>
      <c r="F18" s="17">
        <v>0</v>
      </c>
      <c r="G18" s="17">
        <v>0</v>
      </c>
      <c r="H18" s="17">
        <v>216000</v>
      </c>
      <c r="I18" s="17">
        <v>6000</v>
      </c>
      <c r="J18" s="18">
        <v>126000</v>
      </c>
      <c r="K18" s="18"/>
      <c r="L18" s="18"/>
      <c r="M18" s="23">
        <f t="shared" si="0"/>
        <v>906000</v>
      </c>
      <c r="N18" s="21"/>
      <c r="O18" s="37"/>
      <c r="P18" s="28"/>
    </row>
    <row r="19" spans="1:16" s="10" customFormat="1" ht="126" customHeight="1">
      <c r="A19" s="36" t="s">
        <v>27</v>
      </c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12000</v>
      </c>
      <c r="H19" s="17">
        <v>0</v>
      </c>
      <c r="I19" s="17">
        <v>0</v>
      </c>
      <c r="J19" s="18">
        <v>9000</v>
      </c>
      <c r="K19" s="18"/>
      <c r="L19" s="18"/>
      <c r="M19" s="23">
        <f t="shared" si="0"/>
        <v>21000</v>
      </c>
      <c r="N19" s="21"/>
      <c r="O19" s="37"/>
      <c r="P19" s="28"/>
    </row>
    <row r="20" spans="1:16" s="10" customFormat="1" ht="106.5" customHeight="1">
      <c r="A20" s="36" t="s">
        <v>28</v>
      </c>
      <c r="B20" s="4" t="s">
        <v>11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24000</v>
      </c>
      <c r="I20" s="17">
        <v>0</v>
      </c>
      <c r="J20" s="18">
        <v>0</v>
      </c>
      <c r="K20" s="18"/>
      <c r="L20" s="18"/>
      <c r="M20" s="23">
        <f t="shared" si="0"/>
        <v>24000</v>
      </c>
      <c r="N20" s="21"/>
      <c r="O20" s="37"/>
      <c r="P20" s="28"/>
    </row>
    <row r="21" spans="1:16" s="10" customFormat="1" ht="127.5" customHeight="1">
      <c r="A21" s="36" t="s">
        <v>29</v>
      </c>
      <c r="B21" s="4" t="s">
        <v>11</v>
      </c>
      <c r="C21" s="17">
        <v>0</v>
      </c>
      <c r="D21" s="17">
        <v>0</v>
      </c>
      <c r="E21" s="17">
        <v>0</v>
      </c>
      <c r="F21" s="17">
        <v>0</v>
      </c>
      <c r="G21" s="17">
        <v>78000</v>
      </c>
      <c r="H21" s="17">
        <v>0</v>
      </c>
      <c r="I21" s="17">
        <v>0</v>
      </c>
      <c r="J21" s="18">
        <v>3000</v>
      </c>
      <c r="K21" s="18"/>
      <c r="L21" s="18"/>
      <c r="M21" s="23">
        <f t="shared" si="0"/>
        <v>81000</v>
      </c>
      <c r="N21" s="21"/>
      <c r="O21" s="37"/>
      <c r="P21" s="28"/>
    </row>
    <row r="22" spans="1:234" s="11" customFormat="1" ht="134.25" customHeight="1">
      <c r="A22" s="36" t="s">
        <v>30</v>
      </c>
      <c r="B22" s="7" t="s">
        <v>11</v>
      </c>
      <c r="C22" s="17">
        <v>0</v>
      </c>
      <c r="D22" s="17">
        <v>1062000</v>
      </c>
      <c r="E22" s="17">
        <v>0</v>
      </c>
      <c r="F22" s="17">
        <v>0</v>
      </c>
      <c r="G22" s="17">
        <v>1416000</v>
      </c>
      <c r="H22" s="17">
        <v>1200000</v>
      </c>
      <c r="I22" s="17">
        <v>0</v>
      </c>
      <c r="J22" s="18">
        <v>1359000</v>
      </c>
      <c r="K22" s="18">
        <v>996000</v>
      </c>
      <c r="L22" s="18"/>
      <c r="M22" s="23">
        <f t="shared" si="0"/>
        <v>6033000</v>
      </c>
      <c r="N22" s="21"/>
      <c r="O22" s="37"/>
      <c r="P22" s="28"/>
      <c r="HS22" s="12"/>
      <c r="HT22" s="12"/>
      <c r="HU22" s="12"/>
      <c r="HV22" s="12"/>
      <c r="HW22" s="12"/>
      <c r="HX22" s="12"/>
      <c r="HY22" s="12"/>
      <c r="HZ22" s="12"/>
    </row>
    <row r="23" spans="1:234" s="11" customFormat="1" ht="135" customHeight="1">
      <c r="A23" s="36" t="s">
        <v>31</v>
      </c>
      <c r="B23" s="7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900000</v>
      </c>
      <c r="J23" s="18">
        <v>0</v>
      </c>
      <c r="K23" s="18"/>
      <c r="L23" s="18"/>
      <c r="M23" s="23">
        <f t="shared" si="0"/>
        <v>900000</v>
      </c>
      <c r="O23" s="37"/>
      <c r="P23" s="28"/>
      <c r="HS23" s="12"/>
      <c r="HT23" s="12"/>
      <c r="HU23" s="12"/>
      <c r="HV23" s="12"/>
      <c r="HW23" s="12"/>
      <c r="HX23" s="12"/>
      <c r="HY23" s="12"/>
      <c r="HZ23" s="12"/>
    </row>
    <row r="24" spans="1:234" s="11" customFormat="1" ht="139.5" customHeight="1">
      <c r="A24" s="36" t="s">
        <v>32</v>
      </c>
      <c r="B24" s="7" t="s">
        <v>11</v>
      </c>
      <c r="C24" s="17">
        <v>1086000</v>
      </c>
      <c r="D24" s="17">
        <v>0</v>
      </c>
      <c r="E24" s="17">
        <v>798000</v>
      </c>
      <c r="F24" s="17">
        <v>6000</v>
      </c>
      <c r="G24" s="17">
        <v>0</v>
      </c>
      <c r="H24" s="17">
        <v>0</v>
      </c>
      <c r="I24" s="17">
        <v>0</v>
      </c>
      <c r="J24" s="18">
        <v>0</v>
      </c>
      <c r="K24" s="18"/>
      <c r="L24" s="22">
        <v>1512000</v>
      </c>
      <c r="M24" s="23">
        <f t="shared" si="0"/>
        <v>3402000</v>
      </c>
      <c r="O24" s="37"/>
      <c r="P24" s="28"/>
      <c r="HS24" s="12"/>
      <c r="HT24" s="12"/>
      <c r="HU24" s="12"/>
      <c r="HV24" s="12"/>
      <c r="HW24" s="12"/>
      <c r="HX24" s="12"/>
      <c r="HY24" s="12"/>
      <c r="HZ24" s="12"/>
    </row>
    <row r="25" spans="1:234" s="11" customFormat="1" ht="123" customHeight="1">
      <c r="A25" s="36" t="s">
        <v>33</v>
      </c>
      <c r="B25" s="7" t="s">
        <v>11</v>
      </c>
      <c r="C25" s="17">
        <v>102000</v>
      </c>
      <c r="D25" s="17">
        <v>0</v>
      </c>
      <c r="E25" s="17">
        <v>0</v>
      </c>
      <c r="F25" s="17">
        <v>0</v>
      </c>
      <c r="G25" s="17">
        <v>12000</v>
      </c>
      <c r="H25" s="17">
        <v>0</v>
      </c>
      <c r="I25" s="17">
        <v>1200</v>
      </c>
      <c r="J25" s="18">
        <v>0</v>
      </c>
      <c r="K25" s="18">
        <f>12*600</f>
        <v>7200</v>
      </c>
      <c r="L25" s="18"/>
      <c r="M25" s="23">
        <f t="shared" si="0"/>
        <v>122400</v>
      </c>
      <c r="O25" s="37"/>
      <c r="P25" s="28"/>
      <c r="HS25" s="12"/>
      <c r="HT25" s="12"/>
      <c r="HU25" s="12"/>
      <c r="HV25" s="12"/>
      <c r="HW25" s="12"/>
      <c r="HX25" s="12"/>
      <c r="HY25" s="12"/>
      <c r="HZ25" s="12"/>
    </row>
    <row r="26" spans="1:234" s="5" customFormat="1" ht="129.75" customHeight="1">
      <c r="A26" s="36" t="s">
        <v>34</v>
      </c>
      <c r="B26" s="4" t="s">
        <v>11</v>
      </c>
      <c r="C26" s="17">
        <v>0</v>
      </c>
      <c r="D26" s="17">
        <v>36000</v>
      </c>
      <c r="E26" s="17">
        <v>486000</v>
      </c>
      <c r="F26" s="17">
        <v>0</v>
      </c>
      <c r="G26" s="17">
        <v>12000</v>
      </c>
      <c r="H26" s="17">
        <v>204000</v>
      </c>
      <c r="I26" s="17">
        <v>0</v>
      </c>
      <c r="J26" s="18">
        <v>816000</v>
      </c>
      <c r="K26" s="18">
        <f>30000*12</f>
        <v>360000</v>
      </c>
      <c r="L26" s="18">
        <v>115200</v>
      </c>
      <c r="M26" s="23">
        <f t="shared" si="0"/>
        <v>2029200</v>
      </c>
      <c r="N26" s="11"/>
      <c r="O26" s="37"/>
      <c r="P26" s="28"/>
      <c r="HS26" s="6"/>
      <c r="HT26" s="6"/>
      <c r="HU26" s="6"/>
      <c r="HV26" s="6"/>
      <c r="HW26" s="6"/>
      <c r="HX26" s="6"/>
      <c r="HY26" s="6"/>
      <c r="HZ26" s="6"/>
    </row>
    <row r="27" spans="1:234" s="5" customFormat="1" ht="144.75" customHeight="1">
      <c r="A27" s="36" t="s">
        <v>35</v>
      </c>
      <c r="B27" s="4" t="s">
        <v>11</v>
      </c>
      <c r="C27" s="17">
        <v>0</v>
      </c>
      <c r="D27" s="17">
        <v>624000</v>
      </c>
      <c r="E27" s="17">
        <v>0</v>
      </c>
      <c r="F27" s="17">
        <v>156000</v>
      </c>
      <c r="G27" s="17">
        <v>0</v>
      </c>
      <c r="H27" s="17">
        <v>12000</v>
      </c>
      <c r="I27" s="17">
        <v>0</v>
      </c>
      <c r="J27" s="18">
        <v>57000</v>
      </c>
      <c r="K27" s="18"/>
      <c r="L27" s="18"/>
      <c r="M27" s="23">
        <f t="shared" si="0"/>
        <v>849000</v>
      </c>
      <c r="N27" s="11"/>
      <c r="O27" s="37"/>
      <c r="P27" s="28"/>
      <c r="HS27" s="6"/>
      <c r="HT27" s="6"/>
      <c r="HU27" s="6"/>
      <c r="HV27" s="6"/>
      <c r="HW27" s="6"/>
      <c r="HX27" s="6"/>
      <c r="HY27" s="6"/>
      <c r="HZ27" s="6"/>
    </row>
    <row r="28" spans="1:234" s="5" customFormat="1" ht="150" customHeight="1">
      <c r="A28" s="36" t="s">
        <v>36</v>
      </c>
      <c r="B28" s="4" t="s">
        <v>11</v>
      </c>
      <c r="C28" s="17">
        <v>0</v>
      </c>
      <c r="D28" s="17">
        <v>138000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8">
        <f>1300*12</f>
        <v>15600</v>
      </c>
      <c r="L28" s="18"/>
      <c r="M28" s="23">
        <f t="shared" si="0"/>
        <v>153600</v>
      </c>
      <c r="O28" s="37"/>
      <c r="P28" s="28"/>
      <c r="HS28" s="6"/>
      <c r="HT28" s="6"/>
      <c r="HU28" s="6"/>
      <c r="HV28" s="6"/>
      <c r="HW28" s="6"/>
      <c r="HX28" s="6"/>
      <c r="HY28" s="6"/>
      <c r="HZ28" s="6"/>
    </row>
    <row r="29" spans="1:234" s="5" customFormat="1" ht="136.5" customHeight="1">
      <c r="A29" s="36" t="s">
        <v>37</v>
      </c>
      <c r="B29" s="4" t="s">
        <v>11</v>
      </c>
      <c r="C29" s="17">
        <v>30000</v>
      </c>
      <c r="D29" s="17">
        <v>0</v>
      </c>
      <c r="E29" s="17">
        <v>0</v>
      </c>
      <c r="F29" s="17">
        <v>0</v>
      </c>
      <c r="G29" s="17">
        <v>36000</v>
      </c>
      <c r="H29" s="17">
        <v>90000</v>
      </c>
      <c r="I29" s="17">
        <v>0</v>
      </c>
      <c r="J29" s="18">
        <v>28800</v>
      </c>
      <c r="K29" s="18">
        <f>800*12</f>
        <v>9600</v>
      </c>
      <c r="L29" s="18"/>
      <c r="M29" s="23">
        <f t="shared" si="0"/>
        <v>194400</v>
      </c>
      <c r="O29" s="37"/>
      <c r="P29" s="28"/>
      <c r="HS29" s="6"/>
      <c r="HT29" s="6"/>
      <c r="HU29" s="6"/>
      <c r="HV29" s="6"/>
      <c r="HW29" s="6"/>
      <c r="HX29" s="6"/>
      <c r="HY29" s="6"/>
      <c r="HZ29" s="6"/>
    </row>
    <row r="30" spans="1:234" s="5" customFormat="1" ht="124.5" customHeight="1">
      <c r="A30" s="36" t="s">
        <v>38</v>
      </c>
      <c r="B30" s="4" t="s">
        <v>11</v>
      </c>
      <c r="C30" s="17">
        <v>0</v>
      </c>
      <c r="D30" s="17">
        <v>12000</v>
      </c>
      <c r="E30" s="17">
        <v>12000</v>
      </c>
      <c r="F30" s="17">
        <v>0</v>
      </c>
      <c r="G30" s="17">
        <v>0</v>
      </c>
      <c r="H30" s="17">
        <v>0</v>
      </c>
      <c r="I30" s="17">
        <v>30000</v>
      </c>
      <c r="J30" s="18">
        <v>7200</v>
      </c>
      <c r="K30" s="18"/>
      <c r="L30" s="18"/>
      <c r="M30" s="23">
        <f t="shared" si="0"/>
        <v>61200</v>
      </c>
      <c r="O30" s="37"/>
      <c r="P30" s="28"/>
      <c r="HS30" s="6"/>
      <c r="HT30" s="6"/>
      <c r="HU30" s="6"/>
      <c r="HV30" s="6"/>
      <c r="HW30" s="6"/>
      <c r="HX30" s="6"/>
      <c r="HY30" s="6"/>
      <c r="HZ30" s="6"/>
    </row>
    <row r="31" spans="1:234" s="5" customFormat="1" ht="108" customHeight="1">
      <c r="A31" s="36" t="s">
        <v>39</v>
      </c>
      <c r="B31" s="4" t="s">
        <v>11</v>
      </c>
      <c r="C31" s="17">
        <v>30000</v>
      </c>
      <c r="D31" s="17">
        <v>18000</v>
      </c>
      <c r="E31" s="17">
        <v>24000</v>
      </c>
      <c r="F31" s="17">
        <v>0</v>
      </c>
      <c r="G31" s="17">
        <v>24000</v>
      </c>
      <c r="H31" s="17">
        <v>6000</v>
      </c>
      <c r="I31" s="17">
        <v>6000</v>
      </c>
      <c r="J31" s="18">
        <v>19200</v>
      </c>
      <c r="K31" s="18">
        <f>500*12</f>
        <v>6000</v>
      </c>
      <c r="L31" s="18"/>
      <c r="M31" s="23">
        <f t="shared" si="0"/>
        <v>133200</v>
      </c>
      <c r="O31" s="37"/>
      <c r="P31" s="28"/>
      <c r="HS31" s="6"/>
      <c r="HT31" s="6"/>
      <c r="HU31" s="6"/>
      <c r="HV31" s="6"/>
      <c r="HW31" s="6"/>
      <c r="HX31" s="6"/>
      <c r="HY31" s="6"/>
      <c r="HZ31" s="6"/>
    </row>
    <row r="32" spans="1:234" s="14" customFormat="1" ht="128.25" customHeight="1">
      <c r="A32" s="40" t="s">
        <v>48</v>
      </c>
      <c r="B32" s="20" t="s">
        <v>11</v>
      </c>
      <c r="C32" s="21"/>
      <c r="D32" s="21"/>
      <c r="E32" s="21"/>
      <c r="F32" s="21"/>
      <c r="G32" s="21"/>
      <c r="H32" s="21"/>
      <c r="I32" s="21"/>
      <c r="J32" s="21"/>
      <c r="K32" s="18">
        <f>3000*12</f>
        <v>36000</v>
      </c>
      <c r="L32" s="21"/>
      <c r="M32" s="23">
        <f t="shared" si="0"/>
        <v>36000</v>
      </c>
      <c r="N32" s="5"/>
      <c r="O32" s="37"/>
      <c r="P32" s="28"/>
      <c r="HS32" s="16"/>
      <c r="HT32" s="16"/>
      <c r="HU32" s="16"/>
      <c r="HV32" s="16"/>
      <c r="HW32" s="16"/>
      <c r="HX32" s="16"/>
      <c r="HY32" s="16"/>
      <c r="HZ32" s="16"/>
    </row>
    <row r="33" spans="1:234" s="14" customFormat="1" ht="128.25" customHeight="1">
      <c r="A33" s="40" t="s">
        <v>49</v>
      </c>
      <c r="B33" s="20"/>
      <c r="C33" s="21"/>
      <c r="D33" s="21"/>
      <c r="E33" s="21"/>
      <c r="F33" s="21"/>
      <c r="G33" s="21"/>
      <c r="H33" s="21"/>
      <c r="I33" s="21"/>
      <c r="J33" s="21"/>
      <c r="K33" s="18">
        <v>7200</v>
      </c>
      <c r="L33" s="21"/>
      <c r="M33" s="23">
        <f t="shared" si="0"/>
        <v>7200</v>
      </c>
      <c r="N33" s="5"/>
      <c r="O33" s="37"/>
      <c r="P33" s="28"/>
      <c r="HS33" s="16"/>
      <c r="HT33" s="16"/>
      <c r="HU33" s="16"/>
      <c r="HV33" s="16"/>
      <c r="HW33" s="16"/>
      <c r="HX33" s="16"/>
      <c r="HY33" s="16"/>
      <c r="HZ33" s="16"/>
    </row>
    <row r="34" spans="1:234" s="5" customFormat="1" ht="53.25" customHeight="1">
      <c r="A34" s="58" t="s">
        <v>40</v>
      </c>
      <c r="B34" s="59"/>
      <c r="C34" s="57">
        <v>2400000</v>
      </c>
      <c r="D34" s="57">
        <v>960000</v>
      </c>
      <c r="E34" s="57">
        <v>240000</v>
      </c>
      <c r="F34" s="57">
        <v>6000</v>
      </c>
      <c r="G34" s="57">
        <v>1080000</v>
      </c>
      <c r="H34" s="57">
        <v>120000</v>
      </c>
      <c r="I34" s="57">
        <v>180000</v>
      </c>
      <c r="J34" s="62">
        <v>570000</v>
      </c>
      <c r="K34" s="64">
        <v>780000</v>
      </c>
      <c r="L34" s="64"/>
      <c r="M34" s="66">
        <f>SUM(C34:L35)</f>
        <v>6336000</v>
      </c>
      <c r="N34" s="60"/>
      <c r="O34" s="67"/>
      <c r="P34" s="63"/>
      <c r="HS34" s="6"/>
      <c r="HT34" s="6"/>
      <c r="HU34" s="6"/>
      <c r="HV34" s="6"/>
      <c r="HW34" s="6"/>
      <c r="HX34" s="6"/>
      <c r="HY34" s="6"/>
      <c r="HZ34" s="6"/>
    </row>
    <row r="35" spans="1:234" s="5" customFormat="1" ht="53.25" customHeight="1">
      <c r="A35" s="58"/>
      <c r="B35" s="59"/>
      <c r="C35" s="57"/>
      <c r="D35" s="57"/>
      <c r="E35" s="57"/>
      <c r="F35" s="57"/>
      <c r="G35" s="57"/>
      <c r="H35" s="57"/>
      <c r="I35" s="57"/>
      <c r="J35" s="62"/>
      <c r="K35" s="65"/>
      <c r="L35" s="65"/>
      <c r="M35" s="66"/>
      <c r="N35" s="61"/>
      <c r="O35" s="67"/>
      <c r="P35" s="63"/>
      <c r="HS35" s="6"/>
      <c r="HT35" s="6"/>
      <c r="HU35" s="6"/>
      <c r="HV35" s="6"/>
      <c r="HW35" s="6"/>
      <c r="HX35" s="6"/>
      <c r="HY35" s="6"/>
      <c r="HZ35" s="6"/>
    </row>
    <row r="36" spans="1:234" s="5" customFormat="1" ht="53.25" customHeight="1">
      <c r="A36" s="36" t="s">
        <v>41</v>
      </c>
      <c r="B36" s="4" t="s">
        <v>11</v>
      </c>
      <c r="C36" s="17">
        <v>2400000</v>
      </c>
      <c r="D36" s="17">
        <v>1800000</v>
      </c>
      <c r="E36" s="17">
        <v>2400000</v>
      </c>
      <c r="F36" s="17">
        <v>90000</v>
      </c>
      <c r="G36" s="17">
        <v>1320000</v>
      </c>
      <c r="H36" s="17">
        <v>3000000</v>
      </c>
      <c r="I36" s="17">
        <v>1500000</v>
      </c>
      <c r="J36" s="18">
        <v>2136000</v>
      </c>
      <c r="K36" s="18">
        <f>12*220000</f>
        <v>2640000</v>
      </c>
      <c r="L36" s="18">
        <v>2865600</v>
      </c>
      <c r="M36" s="23">
        <f>SUM(C36:L36)</f>
        <v>20151600</v>
      </c>
      <c r="O36" s="37"/>
      <c r="P36" s="28"/>
      <c r="HS36" s="6"/>
      <c r="HT36" s="6"/>
      <c r="HU36" s="6"/>
      <c r="HV36" s="6"/>
      <c r="HW36" s="6"/>
      <c r="HX36" s="6"/>
      <c r="HY36" s="6"/>
      <c r="HZ36" s="6"/>
    </row>
    <row r="37" spans="1:234" s="5" customFormat="1" ht="53.25" customHeight="1">
      <c r="A37" s="36" t="s">
        <v>42</v>
      </c>
      <c r="B37" s="4" t="s">
        <v>11</v>
      </c>
      <c r="C37" s="17">
        <v>2400000</v>
      </c>
      <c r="D37" s="17">
        <v>120000</v>
      </c>
      <c r="E37" s="17">
        <v>240000</v>
      </c>
      <c r="F37" s="17">
        <v>0</v>
      </c>
      <c r="G37" s="17">
        <v>540000</v>
      </c>
      <c r="H37" s="17">
        <v>720000</v>
      </c>
      <c r="I37" s="17">
        <v>270000</v>
      </c>
      <c r="J37" s="18">
        <v>378000</v>
      </c>
      <c r="K37" s="18">
        <f>12*50000</f>
        <v>600000</v>
      </c>
      <c r="L37" s="18">
        <v>2520000</v>
      </c>
      <c r="M37" s="23">
        <f>SUM(C37:L37)</f>
        <v>7788000</v>
      </c>
      <c r="O37" s="37"/>
      <c r="P37" s="28"/>
      <c r="HS37" s="6"/>
      <c r="HT37" s="6"/>
      <c r="HU37" s="6"/>
      <c r="HV37" s="6"/>
      <c r="HW37" s="6"/>
      <c r="HX37" s="6"/>
      <c r="HY37" s="6"/>
      <c r="HZ37" s="6"/>
    </row>
    <row r="38" spans="1:234" s="5" customFormat="1" ht="128.25" customHeight="1">
      <c r="A38" s="36" t="s">
        <v>43</v>
      </c>
      <c r="B38" s="4" t="s">
        <v>11</v>
      </c>
      <c r="C38" s="17">
        <v>0</v>
      </c>
      <c r="D38" s="17">
        <v>1980000</v>
      </c>
      <c r="E38" s="17">
        <v>1770000</v>
      </c>
      <c r="F38" s="17">
        <v>225000</v>
      </c>
      <c r="G38" s="17">
        <v>1338000</v>
      </c>
      <c r="H38" s="17">
        <v>2400000</v>
      </c>
      <c r="I38" s="17">
        <v>1380000</v>
      </c>
      <c r="J38" s="18">
        <v>1986000</v>
      </c>
      <c r="K38" s="18">
        <v>2000000</v>
      </c>
      <c r="L38" s="18"/>
      <c r="M38" s="23">
        <f>SUM(C38:L38)</f>
        <v>13079000</v>
      </c>
      <c r="O38" s="37"/>
      <c r="P38" s="28"/>
      <c r="HS38" s="6"/>
      <c r="HT38" s="6"/>
      <c r="HU38" s="6"/>
      <c r="HV38" s="6"/>
      <c r="HW38" s="6"/>
      <c r="HX38" s="6"/>
      <c r="HY38" s="6"/>
      <c r="HZ38" s="6"/>
    </row>
    <row r="39" spans="1:234" s="14" customFormat="1" ht="128.25" customHeight="1">
      <c r="A39" s="39" t="s">
        <v>46</v>
      </c>
      <c r="B39" s="7" t="s">
        <v>11</v>
      </c>
      <c r="C39" s="19"/>
      <c r="D39" s="19"/>
      <c r="E39" s="19"/>
      <c r="F39" s="19"/>
      <c r="G39" s="19"/>
      <c r="H39" s="19"/>
      <c r="I39" s="19"/>
      <c r="J39" s="19"/>
      <c r="K39" s="18">
        <f>54000*12</f>
        <v>648000</v>
      </c>
      <c r="L39" s="19">
        <v>768000</v>
      </c>
      <c r="M39" s="23">
        <f>SUM(C39:L39)</f>
        <v>1416000</v>
      </c>
      <c r="N39" s="5"/>
      <c r="O39" s="37"/>
      <c r="P39" s="28"/>
      <c r="HS39" s="16"/>
      <c r="HT39" s="16"/>
      <c r="HU39" s="16"/>
      <c r="HV39" s="16"/>
      <c r="HW39" s="16"/>
      <c r="HX39" s="16"/>
      <c r="HY39" s="16"/>
      <c r="HZ39" s="16"/>
    </row>
    <row r="40" spans="1:234" s="14" customFormat="1" ht="128.25" customHeight="1" thickBot="1">
      <c r="A40" s="41" t="s">
        <v>47</v>
      </c>
      <c r="B40" s="42" t="s">
        <v>11</v>
      </c>
      <c r="C40" s="43"/>
      <c r="D40" s="43"/>
      <c r="E40" s="43"/>
      <c r="F40" s="43"/>
      <c r="G40" s="43"/>
      <c r="H40" s="43"/>
      <c r="I40" s="43"/>
      <c r="J40" s="43"/>
      <c r="K40" s="44">
        <f>11100*12</f>
        <v>133200</v>
      </c>
      <c r="L40" s="43">
        <v>84000</v>
      </c>
      <c r="M40" s="45">
        <f>SUM(C40:L40)</f>
        <v>217200</v>
      </c>
      <c r="N40" s="46"/>
      <c r="O40" s="47"/>
      <c r="P40" s="29"/>
      <c r="HS40" s="16"/>
      <c r="HT40" s="16"/>
      <c r="HU40" s="16"/>
      <c r="HV40" s="16"/>
      <c r="HW40" s="16"/>
      <c r="HX40" s="16"/>
      <c r="HY40" s="16"/>
      <c r="HZ40" s="16"/>
    </row>
    <row r="41" spans="1:15" ht="53.25" customHeight="1" thickBot="1">
      <c r="A41" s="52" t="s">
        <v>55</v>
      </c>
      <c r="B41" s="54"/>
      <c r="C41" s="53"/>
      <c r="D41" s="48"/>
      <c r="E41" s="48"/>
      <c r="F41" s="48"/>
      <c r="G41" s="48"/>
      <c r="H41" s="48"/>
      <c r="I41" s="48"/>
      <c r="J41" s="48"/>
      <c r="K41" s="49"/>
      <c r="L41" s="51"/>
      <c r="M41" s="55" t="s">
        <v>51</v>
      </c>
      <c r="N41" s="56"/>
      <c r="O41" s="50"/>
    </row>
    <row r="42" spans="1:234" s="14" customFormat="1" ht="44.25" customHeight="1" thickBot="1">
      <c r="A42" s="69"/>
      <c r="B42" s="30"/>
      <c r="C42" s="31"/>
      <c r="D42" s="31"/>
      <c r="E42" s="31"/>
      <c r="F42" s="31"/>
      <c r="G42" s="31"/>
      <c r="H42" s="31"/>
      <c r="I42" s="31"/>
      <c r="J42" s="31"/>
      <c r="K42" s="32"/>
      <c r="L42" s="31"/>
      <c r="M42" s="55" t="s">
        <v>52</v>
      </c>
      <c r="N42" s="56"/>
      <c r="O42" s="70"/>
      <c r="P42" s="29"/>
      <c r="HS42" s="16"/>
      <c r="HT42" s="16"/>
      <c r="HU42" s="16"/>
      <c r="HV42" s="16"/>
      <c r="HW42" s="16"/>
      <c r="HX42" s="16"/>
      <c r="HY42" s="16"/>
      <c r="HZ42" s="16"/>
    </row>
    <row r="43" spans="1:15" ht="53.25" customHeight="1" thickBo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4"/>
      <c r="L43" s="43"/>
      <c r="M43" s="55" t="s">
        <v>53</v>
      </c>
      <c r="N43" s="56"/>
      <c r="O43" s="50"/>
    </row>
    <row r="44" spans="12:15" ht="53.25" customHeight="1">
      <c r="L44" s="15"/>
      <c r="M44" s="68"/>
      <c r="N44" s="15"/>
      <c r="O44" s="25"/>
    </row>
    <row r="45" spans="12:14" ht="53.25" customHeight="1">
      <c r="L45" s="15"/>
      <c r="M45" s="68"/>
      <c r="N45" s="15"/>
    </row>
    <row r="46" spans="12:14" ht="53.25" customHeight="1">
      <c r="L46" s="15"/>
      <c r="M46" s="68"/>
      <c r="N46" s="15"/>
    </row>
    <row r="47" spans="12:15" ht="53.25" customHeight="1">
      <c r="L47" s="15"/>
      <c r="M47" s="68"/>
      <c r="N47" s="15"/>
      <c r="O47" s="26"/>
    </row>
    <row r="48" spans="12:14" ht="53.25" customHeight="1">
      <c r="L48" s="15"/>
      <c r="M48" s="68"/>
      <c r="N48" s="15"/>
    </row>
    <row r="49" spans="12:14" ht="53.25" customHeight="1">
      <c r="L49" s="15"/>
      <c r="M49" s="68"/>
      <c r="N49" s="15"/>
    </row>
    <row r="50" spans="12:14" ht="53.25" customHeight="1">
      <c r="L50" s="15"/>
      <c r="M50" s="68"/>
      <c r="N50" s="15"/>
    </row>
    <row r="51" spans="12:14" ht="53.25" customHeight="1">
      <c r="L51" s="15"/>
      <c r="M51" s="68"/>
      <c r="N51" s="15"/>
    </row>
    <row r="52" spans="12:14" ht="53.25" customHeight="1">
      <c r="L52" s="15"/>
      <c r="M52" s="68"/>
      <c r="N52" s="15"/>
    </row>
    <row r="53" spans="12:14" ht="53.25" customHeight="1">
      <c r="L53" s="15"/>
      <c r="M53" s="68"/>
      <c r="N53" s="15"/>
    </row>
    <row r="54" spans="12:14" ht="53.25" customHeight="1">
      <c r="L54" s="15"/>
      <c r="M54" s="68"/>
      <c r="N54" s="15"/>
    </row>
    <row r="55" spans="12:14" ht="53.25" customHeight="1">
      <c r="L55" s="15"/>
      <c r="M55" s="68"/>
      <c r="N55" s="15"/>
    </row>
    <row r="56" spans="12:14" ht="53.25" customHeight="1">
      <c r="L56" s="15"/>
      <c r="M56" s="68"/>
      <c r="N56" s="15"/>
    </row>
    <row r="57" spans="12:14" ht="53.25" customHeight="1">
      <c r="L57" s="15"/>
      <c r="M57" s="68"/>
      <c r="N57" s="15"/>
    </row>
    <row r="58" spans="12:14" ht="53.25" customHeight="1">
      <c r="L58" s="15"/>
      <c r="M58" s="68"/>
      <c r="N58" s="15"/>
    </row>
    <row r="59" spans="12:14" ht="53.25" customHeight="1">
      <c r="L59" s="15"/>
      <c r="M59" s="68"/>
      <c r="N59" s="15"/>
    </row>
    <row r="60" spans="12:14" ht="53.25" customHeight="1">
      <c r="L60" s="15"/>
      <c r="M60" s="68"/>
      <c r="N60" s="15"/>
    </row>
    <row r="61" spans="12:14" ht="53.25" customHeight="1">
      <c r="L61" s="15"/>
      <c r="M61" s="68"/>
      <c r="N61" s="15"/>
    </row>
    <row r="62" spans="12:14" ht="53.25" customHeight="1">
      <c r="L62" s="15"/>
      <c r="M62" s="68"/>
      <c r="N62" s="15"/>
    </row>
    <row r="63" spans="12:14" ht="53.25" customHeight="1">
      <c r="L63" s="15"/>
      <c r="M63" s="68"/>
      <c r="N63" s="15"/>
    </row>
    <row r="64" spans="12:14" ht="53.25" customHeight="1">
      <c r="L64" s="15"/>
      <c r="M64" s="68"/>
      <c r="N64" s="15"/>
    </row>
    <row r="65" spans="12:14" ht="53.25" customHeight="1">
      <c r="L65" s="15"/>
      <c r="M65" s="68"/>
      <c r="N65" s="15"/>
    </row>
    <row r="66" spans="12:14" ht="53.25" customHeight="1">
      <c r="L66" s="15"/>
      <c r="M66" s="68"/>
      <c r="N66" s="15"/>
    </row>
    <row r="67" spans="12:14" ht="53.25" customHeight="1">
      <c r="L67" s="15"/>
      <c r="M67" s="68"/>
      <c r="N67" s="15"/>
    </row>
    <row r="68" spans="12:14" ht="53.25" customHeight="1">
      <c r="L68" s="15"/>
      <c r="M68" s="68"/>
      <c r="N68" s="15"/>
    </row>
    <row r="69" spans="12:14" ht="53.25" customHeight="1">
      <c r="L69" s="15"/>
      <c r="M69" s="68"/>
      <c r="N69" s="15"/>
    </row>
    <row r="70" spans="12:14" ht="53.25" customHeight="1">
      <c r="L70" s="15"/>
      <c r="M70" s="68"/>
      <c r="N70" s="15"/>
    </row>
    <row r="71" spans="12:14" ht="53.25" customHeight="1">
      <c r="L71" s="15"/>
      <c r="M71" s="68"/>
      <c r="N71" s="15"/>
    </row>
    <row r="72" spans="12:14" ht="53.25" customHeight="1">
      <c r="L72" s="15"/>
      <c r="M72" s="68"/>
      <c r="N72" s="15"/>
    </row>
    <row r="73" spans="12:14" ht="53.25" customHeight="1">
      <c r="L73" s="15"/>
      <c r="M73" s="68"/>
      <c r="N73" s="15"/>
    </row>
    <row r="74" spans="12:14" ht="53.25" customHeight="1">
      <c r="L74" s="15"/>
      <c r="M74" s="68"/>
      <c r="N74" s="15"/>
    </row>
    <row r="75" spans="12:14" ht="53.25" customHeight="1">
      <c r="L75" s="15"/>
      <c r="M75" s="68"/>
      <c r="N75" s="15"/>
    </row>
    <row r="76" spans="12:14" ht="53.25" customHeight="1">
      <c r="L76" s="15"/>
      <c r="M76" s="68"/>
      <c r="N76" s="15"/>
    </row>
    <row r="77" spans="12:14" ht="53.25" customHeight="1">
      <c r="L77" s="15"/>
      <c r="M77" s="68"/>
      <c r="N77" s="15"/>
    </row>
    <row r="78" spans="12:14" ht="53.25" customHeight="1">
      <c r="L78" s="15"/>
      <c r="M78" s="68"/>
      <c r="N78" s="15"/>
    </row>
    <row r="79" spans="12:14" ht="53.25" customHeight="1">
      <c r="L79" s="15"/>
      <c r="M79" s="68"/>
      <c r="N79" s="15"/>
    </row>
    <row r="80" spans="12:14" ht="53.25" customHeight="1">
      <c r="L80" s="15"/>
      <c r="M80" s="68"/>
      <c r="N80" s="15"/>
    </row>
    <row r="81" spans="12:14" ht="53.25" customHeight="1">
      <c r="L81" s="15"/>
      <c r="M81" s="68"/>
      <c r="N81" s="15"/>
    </row>
    <row r="82" spans="12:14" ht="53.25" customHeight="1">
      <c r="L82" s="15"/>
      <c r="M82" s="68"/>
      <c r="N82" s="15"/>
    </row>
    <row r="83" spans="12:14" ht="53.25" customHeight="1">
      <c r="L83" s="15"/>
      <c r="M83" s="68"/>
      <c r="N83" s="15"/>
    </row>
    <row r="84" spans="12:14" ht="53.25" customHeight="1">
      <c r="L84" s="15"/>
      <c r="M84" s="68"/>
      <c r="N84" s="15"/>
    </row>
    <row r="85" spans="12:14" ht="53.25" customHeight="1">
      <c r="L85" s="15"/>
      <c r="M85" s="68"/>
      <c r="N85" s="15"/>
    </row>
    <row r="86" spans="12:14" ht="53.25" customHeight="1">
      <c r="L86" s="15"/>
      <c r="M86" s="68"/>
      <c r="N86" s="15"/>
    </row>
    <row r="87" spans="12:14" ht="53.25" customHeight="1">
      <c r="L87" s="15"/>
      <c r="M87" s="68"/>
      <c r="N87" s="15"/>
    </row>
    <row r="88" spans="12:14" ht="53.25" customHeight="1">
      <c r="L88" s="15"/>
      <c r="M88" s="68"/>
      <c r="N88" s="15"/>
    </row>
    <row r="89" spans="12:14" ht="53.25" customHeight="1">
      <c r="L89" s="15"/>
      <c r="M89" s="68"/>
      <c r="N89" s="15"/>
    </row>
    <row r="90" spans="12:14" ht="53.25" customHeight="1">
      <c r="L90" s="15"/>
      <c r="M90" s="68"/>
      <c r="N90" s="15"/>
    </row>
    <row r="91" spans="12:14" ht="53.25" customHeight="1">
      <c r="L91" s="15"/>
      <c r="M91" s="68"/>
      <c r="N91" s="15"/>
    </row>
    <row r="92" spans="12:14" ht="53.25" customHeight="1">
      <c r="L92" s="15"/>
      <c r="M92" s="68"/>
      <c r="N92" s="15"/>
    </row>
    <row r="93" spans="12:14" ht="53.25" customHeight="1">
      <c r="L93" s="15"/>
      <c r="M93" s="68"/>
      <c r="N93" s="15"/>
    </row>
    <row r="94" spans="12:14" ht="53.25" customHeight="1">
      <c r="L94" s="15"/>
      <c r="M94" s="68"/>
      <c r="N94" s="15"/>
    </row>
    <row r="95" spans="12:14" ht="53.25" customHeight="1">
      <c r="L95" s="15"/>
      <c r="M95" s="68"/>
      <c r="N95" s="15"/>
    </row>
    <row r="96" spans="12:14" ht="53.25" customHeight="1">
      <c r="L96" s="15"/>
      <c r="M96" s="68"/>
      <c r="N96" s="15"/>
    </row>
    <row r="97" spans="12:14" ht="53.25" customHeight="1">
      <c r="L97" s="15"/>
      <c r="M97" s="68"/>
      <c r="N97" s="15"/>
    </row>
    <row r="98" spans="12:14" ht="53.25" customHeight="1">
      <c r="L98" s="15"/>
      <c r="M98" s="68"/>
      <c r="N98" s="15"/>
    </row>
    <row r="99" spans="12:14" ht="53.25" customHeight="1">
      <c r="L99" s="15"/>
      <c r="M99" s="68"/>
      <c r="N99" s="15"/>
    </row>
    <row r="100" spans="12:14" ht="53.25" customHeight="1">
      <c r="L100" s="15"/>
      <c r="M100" s="68"/>
      <c r="N100" s="15"/>
    </row>
    <row r="101" spans="12:14" ht="53.25" customHeight="1">
      <c r="L101" s="15"/>
      <c r="M101" s="68"/>
      <c r="N101" s="15"/>
    </row>
    <row r="102" spans="12:14" ht="53.25" customHeight="1">
      <c r="L102" s="15"/>
      <c r="M102" s="68"/>
      <c r="N102" s="15"/>
    </row>
    <row r="103" spans="12:14" ht="53.25" customHeight="1">
      <c r="L103" s="15"/>
      <c r="M103" s="68"/>
      <c r="N103" s="15"/>
    </row>
    <row r="104" spans="12:14" ht="53.25" customHeight="1">
      <c r="L104" s="15"/>
      <c r="M104" s="68"/>
      <c r="N104" s="15"/>
    </row>
    <row r="105" spans="12:14" ht="53.25" customHeight="1">
      <c r="L105" s="15"/>
      <c r="M105" s="68"/>
      <c r="N105" s="15"/>
    </row>
    <row r="106" spans="12:14" ht="53.25" customHeight="1">
      <c r="L106" s="15"/>
      <c r="M106" s="68"/>
      <c r="N106" s="15"/>
    </row>
    <row r="107" spans="12:14" ht="53.25" customHeight="1">
      <c r="L107" s="15"/>
      <c r="M107" s="68"/>
      <c r="N107" s="15"/>
    </row>
    <row r="108" spans="12:14" ht="53.25" customHeight="1">
      <c r="L108" s="15"/>
      <c r="M108" s="68"/>
      <c r="N108" s="15"/>
    </row>
    <row r="109" spans="12:14" ht="53.25" customHeight="1">
      <c r="L109" s="15"/>
      <c r="M109" s="68"/>
      <c r="N109" s="15"/>
    </row>
    <row r="110" spans="12:14" ht="53.25" customHeight="1">
      <c r="L110" s="15"/>
      <c r="M110" s="68"/>
      <c r="N110" s="15"/>
    </row>
    <row r="111" spans="12:14" ht="53.25" customHeight="1">
      <c r="L111" s="15"/>
      <c r="M111" s="68"/>
      <c r="N111" s="15"/>
    </row>
    <row r="112" spans="12:14" ht="53.25" customHeight="1">
      <c r="L112" s="15"/>
      <c r="M112" s="68"/>
      <c r="N112" s="15"/>
    </row>
    <row r="113" spans="12:14" ht="53.25" customHeight="1">
      <c r="L113" s="15"/>
      <c r="M113" s="68"/>
      <c r="N113" s="15"/>
    </row>
    <row r="114" spans="12:14" ht="53.25" customHeight="1">
      <c r="L114" s="15"/>
      <c r="M114" s="68"/>
      <c r="N114" s="15"/>
    </row>
    <row r="115" spans="12:14" ht="53.25" customHeight="1">
      <c r="L115" s="15"/>
      <c r="M115" s="68"/>
      <c r="N115" s="15"/>
    </row>
    <row r="116" spans="12:14" ht="53.25" customHeight="1">
      <c r="L116" s="15"/>
      <c r="M116" s="68"/>
      <c r="N116" s="15"/>
    </row>
    <row r="117" spans="12:14" ht="53.25" customHeight="1">
      <c r="L117" s="15"/>
      <c r="M117" s="68"/>
      <c r="N117" s="15"/>
    </row>
    <row r="118" spans="12:14" ht="53.25" customHeight="1">
      <c r="L118" s="15"/>
      <c r="M118" s="68"/>
      <c r="N118" s="15"/>
    </row>
    <row r="119" spans="12:14" ht="53.25" customHeight="1">
      <c r="L119" s="15"/>
      <c r="M119" s="68"/>
      <c r="N119" s="15"/>
    </row>
    <row r="120" spans="12:14" ht="53.25" customHeight="1">
      <c r="L120" s="15"/>
      <c r="M120" s="68"/>
      <c r="N120" s="15"/>
    </row>
    <row r="121" spans="12:14" ht="53.25" customHeight="1">
      <c r="L121" s="15"/>
      <c r="M121" s="68"/>
      <c r="N121" s="15"/>
    </row>
    <row r="122" spans="12:14" ht="53.25" customHeight="1">
      <c r="L122" s="15"/>
      <c r="M122" s="68"/>
      <c r="N122" s="15"/>
    </row>
    <row r="123" spans="12:14" ht="53.25" customHeight="1">
      <c r="L123" s="15"/>
      <c r="M123" s="68"/>
      <c r="N123" s="15"/>
    </row>
    <row r="124" spans="12:14" ht="53.25" customHeight="1">
      <c r="L124" s="15"/>
      <c r="M124" s="68"/>
      <c r="N124" s="15"/>
    </row>
    <row r="125" spans="12:14" ht="53.25" customHeight="1">
      <c r="L125" s="15"/>
      <c r="M125" s="68"/>
      <c r="N125" s="15"/>
    </row>
    <row r="126" spans="12:14" ht="53.25" customHeight="1">
      <c r="L126" s="15"/>
      <c r="M126" s="68"/>
      <c r="N126" s="15"/>
    </row>
    <row r="127" spans="12:14" ht="53.25" customHeight="1">
      <c r="L127" s="15"/>
      <c r="M127" s="68"/>
      <c r="N127" s="15"/>
    </row>
    <row r="128" spans="12:14" ht="53.25" customHeight="1">
      <c r="L128" s="15"/>
      <c r="M128" s="68"/>
      <c r="N128" s="15"/>
    </row>
    <row r="129" spans="12:14" ht="53.25" customHeight="1">
      <c r="L129" s="15"/>
      <c r="M129" s="68"/>
      <c r="N129" s="15"/>
    </row>
    <row r="130" spans="12:14" ht="53.25" customHeight="1">
      <c r="L130" s="15"/>
      <c r="M130" s="68"/>
      <c r="N130" s="15"/>
    </row>
    <row r="131" spans="12:14" ht="53.25" customHeight="1">
      <c r="L131" s="15"/>
      <c r="M131" s="68"/>
      <c r="N131" s="15"/>
    </row>
    <row r="132" spans="12:14" ht="53.25" customHeight="1">
      <c r="L132" s="15"/>
      <c r="M132" s="68"/>
      <c r="N132" s="15"/>
    </row>
    <row r="133" spans="12:14" ht="53.25" customHeight="1">
      <c r="L133" s="15"/>
      <c r="M133" s="68"/>
      <c r="N133" s="15"/>
    </row>
    <row r="134" spans="12:14" ht="53.25" customHeight="1">
      <c r="L134" s="15"/>
      <c r="M134" s="68"/>
      <c r="N134" s="15"/>
    </row>
    <row r="135" spans="12:14" ht="53.25" customHeight="1">
      <c r="L135" s="15"/>
      <c r="M135" s="68"/>
      <c r="N135" s="15"/>
    </row>
    <row r="136" spans="12:14" ht="53.25" customHeight="1">
      <c r="L136" s="15"/>
      <c r="M136" s="68"/>
      <c r="N136" s="15"/>
    </row>
    <row r="137" spans="12:14" ht="53.25" customHeight="1">
      <c r="L137" s="15"/>
      <c r="M137" s="68"/>
      <c r="N137" s="15"/>
    </row>
    <row r="138" spans="12:14" ht="53.25" customHeight="1">
      <c r="L138" s="15"/>
      <c r="M138" s="68"/>
      <c r="N138" s="15"/>
    </row>
    <row r="139" spans="12:14" ht="53.25" customHeight="1">
      <c r="L139" s="15"/>
      <c r="M139" s="68"/>
      <c r="N139" s="15"/>
    </row>
    <row r="140" spans="12:14" ht="53.25" customHeight="1">
      <c r="L140" s="15"/>
      <c r="M140" s="68"/>
      <c r="N140" s="15"/>
    </row>
    <row r="141" spans="12:14" ht="53.25" customHeight="1">
      <c r="L141" s="15"/>
      <c r="M141" s="68"/>
      <c r="N141" s="15"/>
    </row>
    <row r="142" spans="12:14" ht="53.25" customHeight="1">
      <c r="L142" s="15"/>
      <c r="M142" s="68"/>
      <c r="N142" s="15"/>
    </row>
    <row r="143" spans="12:14" ht="53.25" customHeight="1">
      <c r="L143" s="15"/>
      <c r="M143" s="68"/>
      <c r="N143" s="15"/>
    </row>
    <row r="144" spans="12:14" ht="53.25" customHeight="1">
      <c r="L144" s="15"/>
      <c r="M144" s="68"/>
      <c r="N144" s="15"/>
    </row>
    <row r="145" spans="12:14" ht="53.25" customHeight="1">
      <c r="L145" s="15"/>
      <c r="M145" s="68"/>
      <c r="N145" s="15"/>
    </row>
    <row r="146" spans="12:14" ht="53.25" customHeight="1">
      <c r="L146" s="15"/>
      <c r="M146" s="68"/>
      <c r="N146" s="15"/>
    </row>
    <row r="147" spans="12:14" ht="53.25" customHeight="1">
      <c r="L147" s="15"/>
      <c r="M147" s="68"/>
      <c r="N147" s="15"/>
    </row>
    <row r="148" spans="12:14" ht="53.25" customHeight="1">
      <c r="L148" s="15"/>
      <c r="M148" s="68"/>
      <c r="N148" s="15"/>
    </row>
    <row r="149" spans="12:14" ht="53.25" customHeight="1">
      <c r="L149" s="15"/>
      <c r="M149" s="68"/>
      <c r="N149" s="15"/>
    </row>
    <row r="150" spans="12:14" ht="53.25" customHeight="1">
      <c r="L150" s="15"/>
      <c r="M150" s="68"/>
      <c r="N150" s="15"/>
    </row>
    <row r="151" spans="12:14" ht="53.25" customHeight="1">
      <c r="L151" s="15"/>
      <c r="M151" s="68"/>
      <c r="N151" s="15"/>
    </row>
    <row r="152" spans="12:14" ht="53.25" customHeight="1">
      <c r="L152" s="15"/>
      <c r="M152" s="68"/>
      <c r="N152" s="15"/>
    </row>
    <row r="153" spans="12:14" ht="53.25" customHeight="1">
      <c r="L153" s="15"/>
      <c r="M153" s="68"/>
      <c r="N153" s="15"/>
    </row>
    <row r="154" spans="12:14" ht="53.25" customHeight="1">
      <c r="L154" s="15"/>
      <c r="M154" s="68"/>
      <c r="N154" s="15"/>
    </row>
    <row r="155" spans="12:14" ht="53.25" customHeight="1">
      <c r="L155" s="15"/>
      <c r="M155" s="68"/>
      <c r="N155" s="15"/>
    </row>
    <row r="156" spans="12:14" ht="53.25" customHeight="1">
      <c r="L156" s="15"/>
      <c r="M156" s="68"/>
      <c r="N156" s="15"/>
    </row>
    <row r="157" spans="12:14" ht="53.25" customHeight="1">
      <c r="L157" s="15"/>
      <c r="M157" s="68"/>
      <c r="N157" s="15"/>
    </row>
    <row r="158" spans="12:14" ht="53.25" customHeight="1">
      <c r="L158" s="15"/>
      <c r="M158" s="68"/>
      <c r="N158" s="15"/>
    </row>
    <row r="159" spans="12:14" ht="53.25" customHeight="1">
      <c r="L159" s="15"/>
      <c r="M159" s="68"/>
      <c r="N159" s="15"/>
    </row>
    <row r="160" spans="12:14" ht="53.25" customHeight="1">
      <c r="L160" s="15"/>
      <c r="M160" s="68"/>
      <c r="N160" s="15"/>
    </row>
    <row r="161" spans="12:14" ht="53.25" customHeight="1">
      <c r="L161" s="15"/>
      <c r="M161" s="68"/>
      <c r="N161" s="15"/>
    </row>
    <row r="162" spans="12:14" ht="53.25" customHeight="1">
      <c r="L162" s="15"/>
      <c r="M162" s="68"/>
      <c r="N162" s="15"/>
    </row>
    <row r="163" spans="12:14" ht="53.25" customHeight="1">
      <c r="L163" s="15"/>
      <c r="M163" s="68"/>
      <c r="N163" s="15"/>
    </row>
    <row r="164" spans="12:14" ht="53.25" customHeight="1">
      <c r="L164" s="15"/>
      <c r="M164" s="68"/>
      <c r="N164" s="15"/>
    </row>
    <row r="165" spans="12:14" ht="53.25" customHeight="1">
      <c r="L165" s="15"/>
      <c r="M165" s="68"/>
      <c r="N165" s="15"/>
    </row>
    <row r="166" spans="12:14" ht="53.25" customHeight="1">
      <c r="L166" s="15"/>
      <c r="M166" s="68"/>
      <c r="N166" s="15"/>
    </row>
    <row r="167" spans="12:14" ht="53.25" customHeight="1">
      <c r="L167" s="15"/>
      <c r="M167" s="68"/>
      <c r="N167" s="15"/>
    </row>
    <row r="168" spans="12:14" ht="53.25" customHeight="1">
      <c r="L168" s="15"/>
      <c r="M168" s="68"/>
      <c r="N168" s="15"/>
    </row>
    <row r="169" spans="12:14" ht="53.25" customHeight="1">
      <c r="L169" s="15"/>
      <c r="M169" s="68"/>
      <c r="N169" s="15"/>
    </row>
    <row r="170" spans="12:14" ht="53.25" customHeight="1">
      <c r="L170" s="15"/>
      <c r="M170" s="68"/>
      <c r="N170" s="15"/>
    </row>
    <row r="171" spans="12:14" ht="53.25" customHeight="1">
      <c r="L171" s="15"/>
      <c r="M171" s="68"/>
      <c r="N171" s="15"/>
    </row>
    <row r="172" spans="12:14" ht="53.25" customHeight="1">
      <c r="L172" s="15"/>
      <c r="M172" s="68"/>
      <c r="N172" s="15"/>
    </row>
    <row r="173" spans="12:14" ht="53.25" customHeight="1">
      <c r="L173" s="15"/>
      <c r="M173" s="68"/>
      <c r="N173" s="15"/>
    </row>
    <row r="174" spans="12:14" ht="53.25" customHeight="1">
      <c r="L174" s="15"/>
      <c r="M174" s="68"/>
      <c r="N174" s="15"/>
    </row>
    <row r="175" spans="12:14" ht="53.25" customHeight="1">
      <c r="L175" s="15"/>
      <c r="M175" s="68"/>
      <c r="N175" s="15"/>
    </row>
    <row r="176" spans="12:14" ht="53.25" customHeight="1">
      <c r="L176" s="15"/>
      <c r="M176" s="68"/>
      <c r="N176" s="15"/>
    </row>
    <row r="177" spans="12:14" ht="53.25" customHeight="1">
      <c r="L177" s="15"/>
      <c r="M177" s="68"/>
      <c r="N177" s="15"/>
    </row>
    <row r="178" spans="12:14" ht="53.25" customHeight="1">
      <c r="L178" s="15"/>
      <c r="M178" s="68"/>
      <c r="N178" s="15"/>
    </row>
    <row r="179" spans="12:14" ht="53.25" customHeight="1">
      <c r="L179" s="15"/>
      <c r="M179" s="68"/>
      <c r="N179" s="15"/>
    </row>
    <row r="180" spans="12:14" ht="53.25" customHeight="1">
      <c r="L180" s="15"/>
      <c r="M180" s="68"/>
      <c r="N180" s="15"/>
    </row>
    <row r="181" spans="12:14" ht="53.25" customHeight="1">
      <c r="L181" s="15"/>
      <c r="M181" s="68"/>
      <c r="N181" s="15"/>
    </row>
    <row r="182" spans="12:14" ht="53.25" customHeight="1">
      <c r="L182" s="15"/>
      <c r="M182" s="68"/>
      <c r="N182" s="15"/>
    </row>
    <row r="183" spans="12:14" ht="53.25" customHeight="1">
      <c r="L183" s="15"/>
      <c r="M183" s="68"/>
      <c r="N183" s="15"/>
    </row>
    <row r="184" spans="12:14" ht="53.25" customHeight="1">
      <c r="L184" s="15"/>
      <c r="M184" s="68"/>
      <c r="N184" s="15"/>
    </row>
    <row r="185" spans="12:14" ht="53.25" customHeight="1">
      <c r="L185" s="15"/>
      <c r="M185" s="68"/>
      <c r="N185" s="15"/>
    </row>
    <row r="186" spans="12:14" ht="53.25" customHeight="1">
      <c r="L186" s="15"/>
      <c r="M186" s="68"/>
      <c r="N186" s="15"/>
    </row>
    <row r="187" spans="12:14" ht="53.25" customHeight="1">
      <c r="L187" s="15"/>
      <c r="M187" s="68"/>
      <c r="N187" s="15"/>
    </row>
    <row r="188" spans="12:14" ht="53.25" customHeight="1">
      <c r="L188" s="15"/>
      <c r="M188" s="68"/>
      <c r="N188" s="15"/>
    </row>
    <row r="189" spans="12:14" ht="53.25" customHeight="1">
      <c r="L189" s="15"/>
      <c r="M189" s="68"/>
      <c r="N189" s="15"/>
    </row>
    <row r="190" spans="12:14" ht="53.25" customHeight="1">
      <c r="L190" s="15"/>
      <c r="M190" s="68"/>
      <c r="N190" s="15"/>
    </row>
    <row r="191" spans="12:14" ht="53.25" customHeight="1">
      <c r="L191" s="15"/>
      <c r="M191" s="68"/>
      <c r="N191" s="15"/>
    </row>
    <row r="192" spans="12:14" ht="53.25" customHeight="1">
      <c r="L192" s="15"/>
      <c r="M192" s="68"/>
      <c r="N192" s="15"/>
    </row>
    <row r="193" spans="12:14" ht="53.25" customHeight="1">
      <c r="L193" s="15"/>
      <c r="M193" s="68"/>
      <c r="N193" s="15"/>
    </row>
    <row r="194" spans="12:14" ht="53.25" customHeight="1">
      <c r="L194" s="15"/>
      <c r="M194" s="68"/>
      <c r="N194" s="15"/>
    </row>
    <row r="195" spans="12:14" ht="53.25" customHeight="1">
      <c r="L195" s="15"/>
      <c r="M195" s="68"/>
      <c r="N195" s="15"/>
    </row>
    <row r="196" spans="12:14" ht="53.25" customHeight="1">
      <c r="L196" s="15"/>
      <c r="M196" s="68"/>
      <c r="N196" s="15"/>
    </row>
    <row r="197" spans="12:14" ht="53.25" customHeight="1">
      <c r="L197" s="15"/>
      <c r="M197" s="68"/>
      <c r="N197" s="15"/>
    </row>
    <row r="198" spans="12:14" ht="53.25" customHeight="1">
      <c r="L198" s="15"/>
      <c r="M198" s="68"/>
      <c r="N198" s="15"/>
    </row>
    <row r="199" spans="12:14" ht="53.25" customHeight="1">
      <c r="L199" s="15"/>
      <c r="M199" s="68"/>
      <c r="N199" s="15"/>
    </row>
    <row r="200" spans="12:14" ht="53.25" customHeight="1">
      <c r="L200" s="15"/>
      <c r="M200" s="68"/>
      <c r="N200" s="15"/>
    </row>
    <row r="201" spans="12:14" ht="53.25" customHeight="1">
      <c r="L201" s="15"/>
      <c r="M201" s="68"/>
      <c r="N201" s="15"/>
    </row>
    <row r="202" spans="12:14" ht="53.25" customHeight="1">
      <c r="L202" s="15"/>
      <c r="M202" s="68"/>
      <c r="N202" s="15"/>
    </row>
    <row r="203" spans="12:14" ht="53.25" customHeight="1">
      <c r="L203" s="15"/>
      <c r="M203" s="68"/>
      <c r="N203" s="15"/>
    </row>
    <row r="204" spans="12:14" ht="53.25" customHeight="1">
      <c r="L204" s="15"/>
      <c r="M204" s="68"/>
      <c r="N204" s="15"/>
    </row>
    <row r="205" spans="12:14" ht="53.25" customHeight="1">
      <c r="L205" s="15"/>
      <c r="M205" s="68"/>
      <c r="N205" s="15"/>
    </row>
    <row r="206" spans="12:14" ht="53.25" customHeight="1">
      <c r="L206" s="15"/>
      <c r="M206" s="68"/>
      <c r="N206" s="15"/>
    </row>
    <row r="207" spans="12:14" ht="53.25" customHeight="1">
      <c r="L207" s="15"/>
      <c r="M207" s="68"/>
      <c r="N207" s="15"/>
    </row>
    <row r="208" spans="12:14" ht="53.25" customHeight="1">
      <c r="L208" s="15"/>
      <c r="M208" s="68"/>
      <c r="N208" s="15"/>
    </row>
    <row r="209" spans="12:14" ht="53.25" customHeight="1">
      <c r="L209" s="15"/>
      <c r="M209" s="68"/>
      <c r="N209" s="15"/>
    </row>
    <row r="210" spans="12:14" ht="53.25" customHeight="1">
      <c r="L210" s="15"/>
      <c r="M210" s="68"/>
      <c r="N210" s="15"/>
    </row>
    <row r="211" spans="12:14" ht="53.25" customHeight="1">
      <c r="L211" s="15"/>
      <c r="M211" s="68"/>
      <c r="N211" s="15"/>
    </row>
    <row r="212" spans="12:14" ht="53.25" customHeight="1">
      <c r="L212" s="15"/>
      <c r="M212" s="68"/>
      <c r="N212" s="15"/>
    </row>
    <row r="213" spans="12:14" ht="53.25" customHeight="1">
      <c r="L213" s="15"/>
      <c r="M213" s="68"/>
      <c r="N213" s="15"/>
    </row>
    <row r="214" spans="12:14" ht="53.25" customHeight="1">
      <c r="L214" s="15"/>
      <c r="M214" s="68"/>
      <c r="N214" s="15"/>
    </row>
    <row r="215" spans="12:14" ht="53.25" customHeight="1">
      <c r="L215" s="15"/>
      <c r="M215" s="68"/>
      <c r="N215" s="15"/>
    </row>
    <row r="216" spans="12:14" ht="53.25" customHeight="1">
      <c r="L216" s="15"/>
      <c r="M216" s="68"/>
      <c r="N216" s="15"/>
    </row>
    <row r="217" spans="12:14" ht="53.25" customHeight="1">
      <c r="L217" s="15"/>
      <c r="M217" s="68"/>
      <c r="N217" s="15"/>
    </row>
    <row r="218" spans="12:14" ht="53.25" customHeight="1">
      <c r="L218" s="15"/>
      <c r="M218" s="68"/>
      <c r="N218" s="15"/>
    </row>
    <row r="219" spans="12:14" ht="53.25" customHeight="1">
      <c r="L219" s="15"/>
      <c r="M219" s="68"/>
      <c r="N219" s="15"/>
    </row>
    <row r="220" spans="12:14" ht="53.25" customHeight="1">
      <c r="L220" s="15"/>
      <c r="M220" s="68"/>
      <c r="N220" s="15"/>
    </row>
    <row r="221" spans="12:14" ht="53.25" customHeight="1">
      <c r="L221" s="15"/>
      <c r="M221" s="68"/>
      <c r="N221" s="15"/>
    </row>
    <row r="222" spans="12:14" ht="53.25" customHeight="1">
      <c r="L222" s="15"/>
      <c r="M222" s="68"/>
      <c r="N222" s="15"/>
    </row>
    <row r="223" spans="12:14" ht="53.25" customHeight="1">
      <c r="L223" s="15"/>
      <c r="M223" s="68"/>
      <c r="N223" s="15"/>
    </row>
    <row r="224" spans="12:14" ht="53.25" customHeight="1">
      <c r="L224" s="15"/>
      <c r="M224" s="68"/>
      <c r="N224" s="15"/>
    </row>
    <row r="225" spans="12:14" ht="53.25" customHeight="1">
      <c r="L225" s="15"/>
      <c r="M225" s="68"/>
      <c r="N225" s="15"/>
    </row>
    <row r="226" spans="12:14" ht="53.25" customHeight="1">
      <c r="L226" s="15"/>
      <c r="M226" s="68"/>
      <c r="N226" s="15"/>
    </row>
    <row r="227" spans="12:14" ht="53.25" customHeight="1">
      <c r="L227" s="15"/>
      <c r="M227" s="68"/>
      <c r="N227" s="15"/>
    </row>
    <row r="228" spans="12:14" ht="53.25" customHeight="1">
      <c r="L228" s="15"/>
      <c r="M228" s="68"/>
      <c r="N228" s="15"/>
    </row>
    <row r="229" spans="12:14" ht="53.25" customHeight="1">
      <c r="L229" s="15"/>
      <c r="M229" s="68"/>
      <c r="N229" s="15"/>
    </row>
    <row r="230" spans="12:14" ht="53.25" customHeight="1">
      <c r="L230" s="15"/>
      <c r="M230" s="68"/>
      <c r="N230" s="15"/>
    </row>
    <row r="231" spans="12:14" ht="53.25" customHeight="1">
      <c r="L231" s="15"/>
      <c r="M231" s="68"/>
      <c r="N231" s="15"/>
    </row>
    <row r="232" spans="12:14" ht="53.25" customHeight="1">
      <c r="L232" s="15"/>
      <c r="M232" s="68"/>
      <c r="N232" s="15"/>
    </row>
    <row r="233" spans="12:14" ht="53.25" customHeight="1">
      <c r="L233" s="15"/>
      <c r="M233" s="68"/>
      <c r="N233" s="15"/>
    </row>
    <row r="234" spans="12:14" ht="53.25" customHeight="1">
      <c r="L234" s="15"/>
      <c r="M234" s="68"/>
      <c r="N234" s="15"/>
    </row>
    <row r="235" spans="12:14" ht="53.25" customHeight="1">
      <c r="L235" s="15"/>
      <c r="M235" s="68"/>
      <c r="N235" s="15"/>
    </row>
    <row r="236" spans="12:14" ht="53.25" customHeight="1">
      <c r="L236" s="15"/>
      <c r="M236" s="68"/>
      <c r="N236" s="15"/>
    </row>
    <row r="237" spans="12:14" ht="53.25" customHeight="1">
      <c r="L237" s="15"/>
      <c r="M237" s="68"/>
      <c r="N237" s="15"/>
    </row>
    <row r="238" spans="12:14" ht="53.25" customHeight="1">
      <c r="L238" s="15"/>
      <c r="M238" s="68"/>
      <c r="N238" s="15"/>
    </row>
    <row r="239" spans="12:14" ht="53.25" customHeight="1">
      <c r="L239" s="15"/>
      <c r="M239" s="68"/>
      <c r="N239" s="15"/>
    </row>
    <row r="240" spans="12:14" ht="53.25" customHeight="1">
      <c r="L240" s="15"/>
      <c r="M240" s="68"/>
      <c r="N240" s="15"/>
    </row>
    <row r="241" spans="12:14" ht="53.25" customHeight="1">
      <c r="L241" s="15"/>
      <c r="M241" s="68"/>
      <c r="N241" s="15"/>
    </row>
    <row r="242" spans="12:14" ht="53.25" customHeight="1">
      <c r="L242" s="15"/>
      <c r="M242" s="68"/>
      <c r="N242" s="15"/>
    </row>
    <row r="243" spans="12:14" ht="53.25" customHeight="1">
      <c r="L243" s="15"/>
      <c r="M243" s="68"/>
      <c r="N243" s="15"/>
    </row>
    <row r="244" spans="12:14" ht="53.25" customHeight="1">
      <c r="L244" s="15"/>
      <c r="M244" s="68"/>
      <c r="N244" s="15"/>
    </row>
    <row r="245" spans="12:14" ht="53.25" customHeight="1">
      <c r="L245" s="15"/>
      <c r="M245" s="68"/>
      <c r="N245" s="15"/>
    </row>
    <row r="246" spans="12:14" ht="53.25" customHeight="1">
      <c r="L246" s="15"/>
      <c r="M246" s="68"/>
      <c r="N246" s="15"/>
    </row>
    <row r="247" spans="12:14" ht="53.25" customHeight="1">
      <c r="L247" s="15"/>
      <c r="M247" s="68"/>
      <c r="N247" s="15"/>
    </row>
    <row r="248" spans="12:14" ht="53.25" customHeight="1">
      <c r="L248" s="15"/>
      <c r="M248" s="68"/>
      <c r="N248" s="15"/>
    </row>
    <row r="249" spans="12:14" ht="53.25" customHeight="1">
      <c r="L249" s="15"/>
      <c r="M249" s="68"/>
      <c r="N249" s="15"/>
    </row>
    <row r="250" spans="12:14" ht="53.25" customHeight="1">
      <c r="L250" s="15"/>
      <c r="M250" s="68"/>
      <c r="N250" s="15"/>
    </row>
    <row r="251" spans="12:14" ht="53.25" customHeight="1">
      <c r="L251" s="15"/>
      <c r="M251" s="68"/>
      <c r="N251" s="15"/>
    </row>
    <row r="252" spans="12:14" ht="53.25" customHeight="1">
      <c r="L252" s="15"/>
      <c r="M252" s="68"/>
      <c r="N252" s="15"/>
    </row>
    <row r="253" spans="12:14" ht="53.25" customHeight="1">
      <c r="L253" s="15"/>
      <c r="M253" s="68"/>
      <c r="N253" s="15"/>
    </row>
    <row r="254" spans="12:14" ht="53.25" customHeight="1">
      <c r="L254" s="15"/>
      <c r="M254" s="68"/>
      <c r="N254" s="15"/>
    </row>
    <row r="255" spans="12:14" ht="53.25" customHeight="1">
      <c r="L255" s="15"/>
      <c r="M255" s="68"/>
      <c r="N255" s="15"/>
    </row>
    <row r="256" spans="12:14" ht="53.25" customHeight="1">
      <c r="L256" s="15"/>
      <c r="M256" s="68"/>
      <c r="N256" s="15"/>
    </row>
    <row r="257" spans="12:14" ht="53.25" customHeight="1">
      <c r="L257" s="15"/>
      <c r="M257" s="68"/>
      <c r="N257" s="15"/>
    </row>
    <row r="258" spans="12:14" ht="53.25" customHeight="1">
      <c r="L258" s="15"/>
      <c r="M258" s="68"/>
      <c r="N258" s="15"/>
    </row>
    <row r="259" spans="12:14" ht="53.25" customHeight="1">
      <c r="L259" s="15"/>
      <c r="M259" s="68"/>
      <c r="N259" s="15"/>
    </row>
    <row r="260" spans="12:14" ht="53.25" customHeight="1">
      <c r="L260" s="15"/>
      <c r="M260" s="68"/>
      <c r="N260" s="15"/>
    </row>
    <row r="261" spans="12:14" ht="53.25" customHeight="1">
      <c r="L261" s="15"/>
      <c r="M261" s="68"/>
      <c r="N261" s="15"/>
    </row>
    <row r="262" spans="12:14" ht="53.25" customHeight="1">
      <c r="L262" s="15"/>
      <c r="M262" s="68"/>
      <c r="N262" s="15"/>
    </row>
    <row r="263" spans="12:14" ht="53.25" customHeight="1">
      <c r="L263" s="15"/>
      <c r="M263" s="68"/>
      <c r="N263" s="15"/>
    </row>
    <row r="264" spans="12:14" ht="53.25" customHeight="1">
      <c r="L264" s="15"/>
      <c r="M264" s="68"/>
      <c r="N264" s="15"/>
    </row>
    <row r="265" spans="12:14" ht="53.25" customHeight="1">
      <c r="L265" s="15"/>
      <c r="M265" s="68"/>
      <c r="N265" s="15"/>
    </row>
    <row r="266" spans="12:14" ht="53.25" customHeight="1">
      <c r="L266" s="15"/>
      <c r="M266" s="68"/>
      <c r="N266" s="15"/>
    </row>
    <row r="267" spans="12:14" ht="53.25" customHeight="1">
      <c r="L267" s="15"/>
      <c r="M267" s="68"/>
      <c r="N267" s="15"/>
    </row>
    <row r="268" spans="12:14" ht="53.25" customHeight="1">
      <c r="L268" s="15"/>
      <c r="M268" s="68"/>
      <c r="N268" s="15"/>
    </row>
    <row r="269" spans="12:14" ht="53.25" customHeight="1">
      <c r="L269" s="15"/>
      <c r="M269" s="68"/>
      <c r="N269" s="15"/>
    </row>
    <row r="270" spans="12:14" ht="53.25" customHeight="1">
      <c r="L270" s="15"/>
      <c r="M270" s="68"/>
      <c r="N270" s="15"/>
    </row>
    <row r="271" spans="12:14" ht="53.25" customHeight="1">
      <c r="L271" s="15"/>
      <c r="M271" s="68"/>
      <c r="N271" s="15"/>
    </row>
    <row r="272" spans="12:14" ht="53.25" customHeight="1">
      <c r="L272" s="15"/>
      <c r="M272" s="68"/>
      <c r="N272" s="15"/>
    </row>
    <row r="273" spans="12:14" ht="53.25" customHeight="1">
      <c r="L273" s="15"/>
      <c r="M273" s="68"/>
      <c r="N273" s="15"/>
    </row>
    <row r="274" spans="12:14" ht="53.25" customHeight="1">
      <c r="L274" s="15"/>
      <c r="M274" s="68"/>
      <c r="N274" s="15"/>
    </row>
    <row r="275" spans="12:14" ht="53.25" customHeight="1">
      <c r="L275" s="15"/>
      <c r="M275" s="68"/>
      <c r="N275" s="15"/>
    </row>
    <row r="276" spans="12:14" ht="53.25" customHeight="1">
      <c r="L276" s="15"/>
      <c r="M276" s="68"/>
      <c r="N276" s="15"/>
    </row>
    <row r="277" spans="12:14" ht="53.25" customHeight="1">
      <c r="L277" s="15"/>
      <c r="M277" s="68"/>
      <c r="N277" s="15"/>
    </row>
    <row r="278" spans="12:14" ht="53.25" customHeight="1">
      <c r="L278" s="15"/>
      <c r="M278" s="68"/>
      <c r="N278" s="15"/>
    </row>
    <row r="279" spans="12:14" ht="53.25" customHeight="1">
      <c r="L279" s="15"/>
      <c r="M279" s="68"/>
      <c r="N279" s="15"/>
    </row>
    <row r="280" spans="12:14" ht="53.25" customHeight="1">
      <c r="L280" s="15"/>
      <c r="M280" s="68"/>
      <c r="N280" s="15"/>
    </row>
    <row r="281" spans="12:14" ht="53.25" customHeight="1">
      <c r="L281" s="15"/>
      <c r="M281" s="68"/>
      <c r="N281" s="15"/>
    </row>
    <row r="282" spans="12:14" ht="53.25" customHeight="1">
      <c r="L282" s="15"/>
      <c r="M282" s="68"/>
      <c r="N282" s="15"/>
    </row>
    <row r="283" spans="12:14" ht="53.25" customHeight="1">
      <c r="L283" s="15"/>
      <c r="M283" s="68"/>
      <c r="N283" s="15"/>
    </row>
    <row r="284" spans="12:14" ht="53.25" customHeight="1">
      <c r="L284" s="15"/>
      <c r="M284" s="68"/>
      <c r="N284" s="15"/>
    </row>
    <row r="285" spans="12:14" ht="53.25" customHeight="1">
      <c r="L285" s="15"/>
      <c r="M285" s="68"/>
      <c r="N285" s="15"/>
    </row>
    <row r="286" spans="12:14" ht="53.25" customHeight="1">
      <c r="L286" s="15"/>
      <c r="M286" s="68"/>
      <c r="N286" s="15"/>
    </row>
    <row r="287" spans="12:14" ht="53.25" customHeight="1">
      <c r="L287" s="15"/>
      <c r="M287" s="68"/>
      <c r="N287" s="15"/>
    </row>
    <row r="288" spans="12:14" ht="53.25" customHeight="1">
      <c r="L288" s="15"/>
      <c r="M288" s="68"/>
      <c r="N288" s="15"/>
    </row>
    <row r="289" spans="12:14" ht="53.25" customHeight="1">
      <c r="L289" s="15"/>
      <c r="M289" s="68"/>
      <c r="N289" s="15"/>
    </row>
    <row r="290" spans="12:14" ht="53.25" customHeight="1">
      <c r="L290" s="15"/>
      <c r="M290" s="68"/>
      <c r="N290" s="15"/>
    </row>
    <row r="291" spans="12:14" ht="53.25" customHeight="1">
      <c r="L291" s="15"/>
      <c r="M291" s="68"/>
      <c r="N291" s="15"/>
    </row>
    <row r="292" spans="12:14" ht="53.25" customHeight="1">
      <c r="L292" s="15"/>
      <c r="M292" s="68"/>
      <c r="N292" s="15"/>
    </row>
    <row r="293" spans="12:14" ht="53.25" customHeight="1">
      <c r="L293" s="15"/>
      <c r="M293" s="68"/>
      <c r="N293" s="15"/>
    </row>
    <row r="294" spans="12:14" ht="53.25" customHeight="1">
      <c r="L294" s="15"/>
      <c r="M294" s="68"/>
      <c r="N294" s="15"/>
    </row>
    <row r="295" spans="12:14" ht="53.25" customHeight="1">
      <c r="L295" s="15"/>
      <c r="M295" s="68"/>
      <c r="N295" s="15"/>
    </row>
    <row r="296" spans="12:14" ht="53.25" customHeight="1">
      <c r="L296" s="15"/>
      <c r="M296" s="68"/>
      <c r="N296" s="15"/>
    </row>
    <row r="297" spans="12:14" ht="53.25" customHeight="1">
      <c r="L297" s="15"/>
      <c r="M297" s="68"/>
      <c r="N297" s="15"/>
    </row>
    <row r="298" spans="12:14" ht="53.25" customHeight="1">
      <c r="L298" s="15"/>
      <c r="M298" s="68"/>
      <c r="N298" s="15"/>
    </row>
    <row r="299" spans="12:14" ht="53.25" customHeight="1">
      <c r="L299" s="15"/>
      <c r="M299" s="68"/>
      <c r="N299" s="15"/>
    </row>
    <row r="300" spans="12:14" ht="53.25" customHeight="1">
      <c r="L300" s="15"/>
      <c r="M300" s="68"/>
      <c r="N300" s="15"/>
    </row>
    <row r="301" spans="12:14" ht="53.25" customHeight="1">
      <c r="L301" s="15"/>
      <c r="M301" s="68"/>
      <c r="N301" s="15"/>
    </row>
    <row r="302" spans="12:14" ht="53.25" customHeight="1">
      <c r="L302" s="15"/>
      <c r="M302" s="68"/>
      <c r="N302" s="15"/>
    </row>
    <row r="303" spans="12:14" ht="53.25" customHeight="1">
      <c r="L303" s="15"/>
      <c r="M303" s="68"/>
      <c r="N303" s="15"/>
    </row>
    <row r="304" spans="12:14" ht="53.25" customHeight="1">
      <c r="L304" s="15"/>
      <c r="M304" s="68"/>
      <c r="N304" s="15"/>
    </row>
    <row r="305" spans="12:14" ht="53.25" customHeight="1">
      <c r="L305" s="15"/>
      <c r="M305" s="68"/>
      <c r="N305" s="15"/>
    </row>
    <row r="306" spans="12:14" ht="53.25" customHeight="1">
      <c r="L306" s="15"/>
      <c r="M306" s="68"/>
      <c r="N306" s="15"/>
    </row>
    <row r="307" spans="12:14" ht="53.25" customHeight="1">
      <c r="L307" s="15"/>
      <c r="M307" s="68"/>
      <c r="N307" s="15"/>
    </row>
    <row r="308" spans="12:14" ht="53.25" customHeight="1">
      <c r="L308" s="15"/>
      <c r="M308" s="68"/>
      <c r="N308" s="15"/>
    </row>
    <row r="309" spans="12:14" ht="53.25" customHeight="1">
      <c r="L309" s="15"/>
      <c r="M309" s="68"/>
      <c r="N309" s="15"/>
    </row>
  </sheetData>
  <sheetProtection selectLockedCells="1" selectUnlockedCells="1"/>
  <autoFilter ref="A1:B65505"/>
  <mergeCells count="19">
    <mergeCell ref="N34:N35"/>
    <mergeCell ref="H34:H35"/>
    <mergeCell ref="I34:I35"/>
    <mergeCell ref="J34:J35"/>
    <mergeCell ref="P34:P35"/>
    <mergeCell ref="L34:L35"/>
    <mergeCell ref="M34:M35"/>
    <mergeCell ref="O34:O35"/>
    <mergeCell ref="K34:K35"/>
    <mergeCell ref="M41:N41"/>
    <mergeCell ref="M42:N42"/>
    <mergeCell ref="M43:N43"/>
    <mergeCell ref="G34:G35"/>
    <mergeCell ref="A34:A35"/>
    <mergeCell ref="B34:B35"/>
    <mergeCell ref="C34:C35"/>
    <mergeCell ref="D34:D35"/>
    <mergeCell ref="E34:E35"/>
    <mergeCell ref="F34:F35"/>
  </mergeCells>
  <printOptions horizontalCentered="1"/>
  <pageMargins left="0" right="0" top="0.5671111111111111" bottom="0.5902777777777778" header="0.31527777777777777" footer="0.5118055555555555"/>
  <pageSetup fitToHeight="0" fitToWidth="1" horizontalDpi="300" verticalDpi="300" orientation="landscape" paperSize="9" scale="44" r:id="rId3"/>
  <headerFooter alignWithMargins="0">
    <oddHeader>&amp;C&amp;"Arial,Grassetto"&amp;16SCHEDA D'OFFERTA RIEPILOGATIVA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ACQUAROLI</dc:creator>
  <cp:keywords/>
  <dc:description/>
  <cp:lastModifiedBy>GIOVANNI ACQUAROLI</cp:lastModifiedBy>
  <cp:lastPrinted>2015-11-12T14:45:41Z</cp:lastPrinted>
  <dcterms:created xsi:type="dcterms:W3CDTF">2015-07-21T09:16:53Z</dcterms:created>
  <dcterms:modified xsi:type="dcterms:W3CDTF">2015-11-12T14:56:39Z</dcterms:modified>
  <cp:category/>
  <cp:version/>
  <cp:contentType/>
  <cp:contentStatus/>
</cp:coreProperties>
</file>